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LGAWAH 2023\perdes\3 perdes perubahan 2023\perdes apbdes fiks\"/>
    </mc:Choice>
  </mc:AlternateContent>
  <xr:revisionPtr revIDLastSave="0" documentId="13_ncr:1_{61CAB135-821B-4344-A399-536BF60CF8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definedNames>
    <definedName name="_xlnm.Print_Area" localSheetId="0">'Table 1'!$A$1:$G$125</definedName>
  </definedNames>
  <calcPr calcId="191029"/>
</workbook>
</file>

<file path=xl/calcChain.xml><?xml version="1.0" encoding="utf-8"?>
<calcChain xmlns="http://schemas.openxmlformats.org/spreadsheetml/2006/main">
  <c r="F11" i="1" l="1"/>
  <c r="E101" i="1"/>
  <c r="E87" i="1"/>
  <c r="F87" i="1" s="1"/>
  <c r="D87" i="1"/>
  <c r="E76" i="1"/>
  <c r="F76" i="1" s="1"/>
  <c r="D76" i="1"/>
  <c r="E73" i="1"/>
  <c r="F73" i="1" s="1"/>
  <c r="D69" i="1"/>
  <c r="E66" i="1"/>
  <c r="E38" i="1"/>
  <c r="F59" i="1"/>
  <c r="F58" i="1"/>
  <c r="D38" i="1"/>
  <c r="E33" i="1"/>
  <c r="D33" i="1"/>
  <c r="E18" i="1"/>
  <c r="D18" i="1"/>
  <c r="F14" i="1"/>
  <c r="F15" i="1"/>
  <c r="F105" i="1"/>
  <c r="F103" i="1"/>
  <c r="F100" i="1"/>
  <c r="F98" i="1"/>
  <c r="F96" i="1"/>
  <c r="F92" i="1"/>
  <c r="F93" i="1"/>
  <c r="F94" i="1"/>
  <c r="F91" i="1"/>
  <c r="F89" i="1"/>
  <c r="F72" i="1"/>
  <c r="F67" i="1"/>
  <c r="F82" i="1"/>
  <c r="F83" i="1"/>
  <c r="F84" i="1"/>
  <c r="F85" i="1"/>
  <c r="F86" i="1"/>
  <c r="F81" i="1"/>
  <c r="F79" i="1"/>
  <c r="F78" i="1"/>
  <c r="F75" i="1"/>
  <c r="E71" i="1"/>
  <c r="F71" i="1" s="1"/>
  <c r="F74" i="1"/>
  <c r="F70" i="1"/>
  <c r="F68" i="1"/>
  <c r="F54" i="1"/>
  <c r="F55" i="1"/>
  <c r="F56" i="1"/>
  <c r="F57" i="1"/>
  <c r="F60" i="1"/>
  <c r="F61" i="1"/>
  <c r="F62" i="1"/>
  <c r="F63" i="1"/>
  <c r="F64" i="1"/>
  <c r="F65" i="1"/>
  <c r="F53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9" i="1"/>
  <c r="F35" i="1"/>
  <c r="F36" i="1"/>
  <c r="F37" i="1"/>
  <c r="F34" i="1"/>
  <c r="F20" i="1"/>
  <c r="F21" i="1"/>
  <c r="F22" i="1"/>
  <c r="F23" i="1"/>
  <c r="F24" i="1"/>
  <c r="F25" i="1"/>
  <c r="F26" i="1"/>
  <c r="F27" i="1"/>
  <c r="F28" i="1"/>
  <c r="F29" i="1"/>
  <c r="F30" i="1"/>
  <c r="F31" i="1"/>
  <c r="F19" i="1"/>
  <c r="F12" i="1"/>
  <c r="E7" i="1"/>
  <c r="E16" i="1" s="1"/>
  <c r="F18" i="1" l="1"/>
  <c r="F38" i="1"/>
  <c r="E69" i="1"/>
  <c r="F69" i="1" s="1"/>
  <c r="F33" i="1"/>
  <c r="E32" i="1"/>
  <c r="F16" i="1"/>
  <c r="D116" i="1" l="1"/>
  <c r="E116" i="1" s="1"/>
  <c r="D110" i="1"/>
  <c r="E110" i="1" s="1"/>
  <c r="D101" i="1"/>
  <c r="F101" i="1" s="1"/>
  <c r="D118" i="1" l="1"/>
  <c r="E118" i="1" s="1"/>
  <c r="D66" i="1"/>
  <c r="F66" i="1" s="1"/>
  <c r="D32" i="1" l="1"/>
  <c r="F32" i="1" s="1"/>
  <c r="D13" i="1"/>
  <c r="F13" i="1" s="1"/>
  <c r="D7" i="1"/>
  <c r="D106" i="1" l="1"/>
  <c r="D16" i="1"/>
  <c r="D107" i="1" l="1"/>
  <c r="D119" i="1" s="1"/>
</calcChain>
</file>

<file path=xl/sharedStrings.xml><?xml version="1.0" encoding="utf-8"?>
<sst xmlns="http://schemas.openxmlformats.org/spreadsheetml/2006/main" count="232" uniqueCount="168">
  <si>
    <t>Penyediaan Penghasilan Tetap dan Tunjangan Perangkat Desa</t>
  </si>
  <si>
    <t>Penyediaan Penghasilan Tetap dan Tunjangan Kepala Desa</t>
  </si>
  <si>
    <t>BIDANG PENYELENGGARAN PEMERINTAHAN DESA</t>
  </si>
  <si>
    <t>Penyediaan Operasional Pemerintah Desa (ATK, Honor PKPKD dan PPKD,</t>
  </si>
  <si>
    <t>Penyediaan Tunjangan BPD</t>
  </si>
  <si>
    <t>BIDANG PELAKSANAAN PEMBANGUNAN DESA</t>
  </si>
  <si>
    <t>Sub Bidang Kesehatan</t>
  </si>
  <si>
    <t>Penyelenggaraan  Posbindu (PIK Remaja, Insentif kader Posbindu</t>
  </si>
  <si>
    <t>Penyelenggaraan  PPKBD dan Sub PPKBD (Pendataan, Insentif kader Posb</t>
  </si>
  <si>
    <t>Sub Bidang Pekerjaan Umum dan Penataan Ruang</t>
  </si>
  <si>
    <t>Sub Bidang Kawasan Pemukiman</t>
  </si>
  <si>
    <t>Sub Bidang Perhubungan, Komunikasi dan Informatika</t>
  </si>
  <si>
    <t>BIDANG PEMBINAAN KEMASYARAKATAN</t>
  </si>
  <si>
    <t>BIDANG PEMBERDAYAAN MASYARAKAT</t>
  </si>
  <si>
    <t>Sub Bidang Peningkatan Kapasitas Aparatur Desa</t>
  </si>
  <si>
    <t>Sub Bidang Pemberdayaan Perempuan, Perlindungan Anak dan Keluarga</t>
  </si>
  <si>
    <t>BIDANG PENANGGULANGAN BENCANA, DARURAT DAN MENDESAK DESA</t>
  </si>
  <si>
    <t>Sub Bidang Penanggulangan Bencana</t>
  </si>
  <si>
    <t>Sub Bidang Keadaan Mendesak</t>
  </si>
  <si>
    <t>PEMBIAYAAN</t>
  </si>
  <si>
    <t>SILPA Tahun Sebelumnya</t>
  </si>
  <si>
    <t>PARDI</t>
  </si>
  <si>
    <t>KODE REK</t>
  </si>
  <si>
    <t>URAIAN</t>
  </si>
  <si>
    <t>ANGGARAN (RP)</t>
  </si>
  <si>
    <t>PENDAPATAN</t>
  </si>
  <si>
    <t>4.2.</t>
  </si>
  <si>
    <t>Pendapatan Transfer</t>
  </si>
  <si>
    <t>4.2.1.</t>
  </si>
  <si>
    <t>Dana Desa</t>
  </si>
  <si>
    <t>4.2.2.</t>
  </si>
  <si>
    <t>Bagi Hasil Pajak dan Retribusi</t>
  </si>
  <si>
    <t>4.2.3.</t>
  </si>
  <si>
    <t>Alokasi Dana Desa</t>
  </si>
  <si>
    <t>4.2.4.</t>
  </si>
  <si>
    <t>Bantuan Keuangan Provinsi</t>
  </si>
  <si>
    <t>4.2.5.</t>
  </si>
  <si>
    <t>Bantuan Keuangan Kabupaten/Kota</t>
  </si>
  <si>
    <t>4.3.</t>
  </si>
  <si>
    <t>Pendapatan Lain-lain</t>
  </si>
  <si>
    <t>4.3.5.</t>
  </si>
  <si>
    <t>Koreksi Kesalahan Belanja Tahun-tahun Sebelumnya</t>
  </si>
  <si>
    <t>4.3.6.</t>
  </si>
  <si>
    <t>Bunga Bank</t>
  </si>
  <si>
    <t>JUMLAH PENDAPATAN</t>
  </si>
  <si>
    <t>2.2</t>
  </si>
  <si>
    <t>2.3</t>
  </si>
  <si>
    <t>2.4</t>
  </si>
  <si>
    <t>2.6</t>
  </si>
  <si>
    <t>4.3</t>
  </si>
  <si>
    <t>4.4</t>
  </si>
  <si>
    <t>JUMLAH BELANJA</t>
  </si>
  <si>
    <t>SURPLUS / (DEFISIT)</t>
  </si>
  <si>
    <t>PEMBIAYAAN NETTO</t>
  </si>
  <si>
    <t>SISA LEBIH / (KURANG) PEMBIAYAAN ANGGARAN</t>
  </si>
  <si>
    <t>Operasonal Madrasah Diniyah</t>
  </si>
  <si>
    <t>Bimtek Siskeudes</t>
  </si>
  <si>
    <t>Kegiatan Bersama Sosialisasi Hukum</t>
  </si>
  <si>
    <t>PBP</t>
  </si>
  <si>
    <t>KEPALA DESA  TELGAWAH</t>
  </si>
  <si>
    <t>Penyediaan Jaminan Sosial bagi Kepala Desa ,Perangkat Desa dan BPD</t>
  </si>
  <si>
    <t>ADD</t>
  </si>
  <si>
    <t>Operasional PAUD</t>
  </si>
  <si>
    <t>Kegiatan KPAD</t>
  </si>
  <si>
    <t>2.1</t>
  </si>
  <si>
    <t>Sub Bidang Pendidikan</t>
  </si>
  <si>
    <t>DDS</t>
  </si>
  <si>
    <t>Sub Bidang Dukungan Penanaman Modal</t>
  </si>
  <si>
    <t xml:space="preserve">Pembangunan Trotoar Jalan dan Lampu Jalan masuk Desa Rt 05 </t>
  </si>
  <si>
    <t>4.1.</t>
  </si>
  <si>
    <t>Pendapatan Asli Desa</t>
  </si>
  <si>
    <t>Penyelenggaraan Desa Siaga Kesehatan (FKD)</t>
  </si>
  <si>
    <t>Musdes Pertanggungjawaban LRA 2022</t>
  </si>
  <si>
    <t>Musrenbangdes penetapan APBDes TA 2024</t>
  </si>
  <si>
    <t>Musdes penetapan APBDEsa Perubahan TA 2023</t>
  </si>
  <si>
    <t>Musdes RKPDES 2024 / musrenbangdes</t>
  </si>
  <si>
    <t>Pelatihan SID New</t>
  </si>
  <si>
    <t>Operasional Pemerintah Desa dari DD 3%</t>
  </si>
  <si>
    <t>Sosialisasi Gaspoll 12 tahun</t>
  </si>
  <si>
    <t>1.2.</t>
  </si>
  <si>
    <t xml:space="preserve">Pemeliharaan Gedung/Prasarana Kantor Desa </t>
  </si>
  <si>
    <t xml:space="preserve">Pengembangan Sistem Informasi Desa </t>
  </si>
  <si>
    <t>Peningkatan Sarana Prasarana Perpustakaan/ Taman Bacaan Desa/ Sang gar Belajar Milik Desa</t>
  </si>
  <si>
    <t xml:space="preserve">Pemeliharaan Sarana Prasarana Posyandu/Polindes/PKD </t>
  </si>
  <si>
    <t xml:space="preserve">Penyelenggaraan Kegiatan Konvergensi PencegahanStunting </t>
  </si>
  <si>
    <t>Pembangunan/Rehabilitasi/Peningkatan Fasilitas Pengelolaan Sampah</t>
  </si>
  <si>
    <t xml:space="preserve">Penyelenggaraan Informasi Publik Desa (Poster, Baliho Dll) </t>
  </si>
  <si>
    <t>Sub Bidang Kepemudaan dan Olahraga</t>
  </si>
  <si>
    <t xml:space="preserve">Pelatihan Pembinaan Lembaga Kemasyarakatan </t>
  </si>
  <si>
    <t xml:space="preserve">Dukungan Kegiatan dan Operasional KPMD </t>
  </si>
  <si>
    <t>3.3.</t>
  </si>
  <si>
    <t>Sub Bidang Pertanian dan Peternakan</t>
  </si>
  <si>
    <t>Peningkatan Produksi Peternakan  (alat produksi/pengelolaan/kandang)</t>
  </si>
  <si>
    <t>Pelatihan Pengelolaan BUM Desa (Pelatihan yg dilaksanakan oleh Pemdes)</t>
  </si>
  <si>
    <t>4.6.</t>
  </si>
  <si>
    <t xml:space="preserve">Sub Bidang Perdagangan dan Perindustrian </t>
  </si>
  <si>
    <t xml:space="preserve">Pemeliharaan Pasar Desa/Kios Milik Desa </t>
  </si>
  <si>
    <t>4.7.</t>
  </si>
  <si>
    <t>PAD, PBK</t>
  </si>
  <si>
    <t xml:space="preserve">Penanggulanan Bencana </t>
  </si>
  <si>
    <t>5.1.</t>
  </si>
  <si>
    <t xml:space="preserve">Penanganan Keadaan Mendesak </t>
  </si>
  <si>
    <t>5.3.</t>
  </si>
  <si>
    <t>Penerimaan Pembiayaan</t>
  </si>
  <si>
    <t>6.1.</t>
  </si>
  <si>
    <t>SILPA DD Tahun Sebelumnya</t>
  </si>
  <si>
    <t>SILPA ADD Tahun Sebelumnya</t>
  </si>
  <si>
    <t>SILPA DBHPR Tahun Sebelumnya</t>
  </si>
  <si>
    <t>SILPA BUNGA BANK/DLL</t>
  </si>
  <si>
    <t>SILPA BANKEU Kabupaten</t>
  </si>
  <si>
    <t>6.1.1.01</t>
  </si>
  <si>
    <t>6.1.1.02</t>
  </si>
  <si>
    <t>6.1.1.03</t>
  </si>
  <si>
    <t>6.1.1.05</t>
  </si>
  <si>
    <t>6.1.1.07</t>
  </si>
  <si>
    <t>6.1.1.</t>
  </si>
  <si>
    <t>Pengeluaran Pembiayaan</t>
  </si>
  <si>
    <t>Penyertaan Modal Desa</t>
  </si>
  <si>
    <t>kelas ibu balita</t>
  </si>
  <si>
    <t>kelas balita Stunting</t>
  </si>
  <si>
    <t>Pemberantasan Sarang Nyamuk</t>
  </si>
  <si>
    <t>Survei Mawas Diri ( SMD)</t>
  </si>
  <si>
    <t>Musyawarah Masyarakat Desa ( MMD)</t>
  </si>
  <si>
    <t>Rembug Stunting</t>
  </si>
  <si>
    <t>PMT Pemulihan Gizi</t>
  </si>
  <si>
    <t>Pemeriksaan Air BPSPAM</t>
  </si>
  <si>
    <t>Monitoring Desa STBM</t>
  </si>
  <si>
    <t>Pendampingan Kasus Resti oleh Kader Telponi</t>
  </si>
  <si>
    <t>Parkesmas</t>
  </si>
  <si>
    <t>Pencarian Dahak TBC</t>
  </si>
  <si>
    <t>Rujukan Balita Gangguan Pertumbuhan</t>
  </si>
  <si>
    <t>Penanganan ODGJ</t>
  </si>
  <si>
    <t>Posyandu Balita</t>
  </si>
  <si>
    <t>Posyandu Lansia</t>
  </si>
  <si>
    <t>Kelas Ibu Hamil</t>
  </si>
  <si>
    <t>Pembentukan Posyandu Remaja</t>
  </si>
  <si>
    <t>Posyandu Remaja</t>
  </si>
  <si>
    <t>Bimtek dan Konsildasi BPD</t>
  </si>
  <si>
    <t>Bimtek dan Konsildasi LPMD</t>
  </si>
  <si>
    <t>Bimtek dan Konsildasi Rt dan Rw</t>
  </si>
  <si>
    <t>Bimtek dan Konsildasi PKK</t>
  </si>
  <si>
    <t>Bimtek dan Konsildasi LINMAS</t>
  </si>
  <si>
    <t>SEMULA</t>
  </si>
  <si>
    <t>MENJADI</t>
  </si>
  <si>
    <t>BERTAMBAH/ BERKURANG</t>
  </si>
  <si>
    <t>Pelantikan BPD ( PAW)</t>
  </si>
  <si>
    <t>Bimtek STBM</t>
  </si>
  <si>
    <t>Bimtek Pengukuran Antropometri</t>
  </si>
  <si>
    <t>Bimtek Kader TBC, Posbindu, Dll</t>
  </si>
  <si>
    <t>Informasi Publik Media Cetak</t>
  </si>
  <si>
    <t>Pemeliharaan Lapangan Volley ( Lampu, cat dll)</t>
  </si>
  <si>
    <t>Karangtaruna</t>
  </si>
  <si>
    <t>Pemeliharaan Jalan Usaha Tani</t>
  </si>
  <si>
    <t>Pemugaran/ Rehabilitasi RTLH</t>
  </si>
  <si>
    <t>Program Jaga Desa</t>
  </si>
  <si>
    <t>SUMBER DANA</t>
  </si>
  <si>
    <t>Pembangunan/Rehabilitasi/Peningkatan Taman/Taman Bermain Anak Milik Desa</t>
  </si>
  <si>
    <t>ADD&amp;DBHPRD</t>
  </si>
  <si>
    <t>PAD</t>
  </si>
  <si>
    <t>PBK</t>
  </si>
  <si>
    <t>PERUBAHAN ANGGARAN PENDAPATAN DAN BELANJA DESA PEMERINTAH DESA TELGAWAH
TAHUN ANGGARAN 2023</t>
  </si>
  <si>
    <r>
      <t xml:space="preserve">BELANJA
</t>
    </r>
    <r>
      <rPr>
        <b/>
        <u/>
        <sz val="12"/>
        <rFont val="Times New Roman"/>
        <family val="1"/>
      </rPr>
      <t xml:space="preserve">
</t>
    </r>
    <r>
      <rPr>
        <b/>
        <sz val="8"/>
        <rFont val="Arial"/>
        <family val="2"/>
      </rPr>
      <t/>
    </r>
  </si>
  <si>
    <r>
      <rPr>
        <b/>
        <u/>
        <sz val="12"/>
        <rFont val="Times New Roman"/>
        <family val="1"/>
      </rPr>
      <t>1</t>
    </r>
    <r>
      <rPr>
        <b/>
        <sz val="12"/>
        <rFont val="Times New Roman"/>
        <family val="1"/>
      </rPr>
      <t>.</t>
    </r>
  </si>
  <si>
    <r>
      <rPr>
        <b/>
        <u/>
        <sz val="12"/>
        <rFont val="Times New Roman"/>
        <family val="1"/>
      </rPr>
      <t>2</t>
    </r>
    <r>
      <rPr>
        <b/>
        <sz val="12"/>
        <rFont val="Times New Roman"/>
        <family val="1"/>
      </rPr>
      <t>.</t>
    </r>
  </si>
  <si>
    <r>
      <rPr>
        <b/>
        <u/>
        <sz val="12"/>
        <rFont val="Times New Roman"/>
        <family val="1"/>
      </rPr>
      <t>3</t>
    </r>
    <r>
      <rPr>
        <b/>
        <sz val="12"/>
        <rFont val="Times New Roman"/>
        <family val="1"/>
      </rPr>
      <t>.</t>
    </r>
  </si>
  <si>
    <r>
      <rPr>
        <b/>
        <u/>
        <sz val="12"/>
        <rFont val="Times New Roman"/>
        <family val="1"/>
      </rPr>
      <t>4</t>
    </r>
    <r>
      <rPr>
        <b/>
        <sz val="12"/>
        <rFont val="Times New Roman"/>
        <family val="1"/>
      </rPr>
      <t>.</t>
    </r>
  </si>
  <si>
    <r>
      <rPr>
        <b/>
        <u/>
        <sz val="12"/>
        <rFont val="Times New Roman"/>
        <family val="1"/>
      </rPr>
      <t>5</t>
    </r>
    <r>
      <rPr>
        <b/>
        <sz val="12"/>
        <rFont val="Times New Roman"/>
        <family val="1"/>
      </rPr>
      <t>.</t>
    </r>
  </si>
  <si>
    <t>Telgawah, 27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</si>
</sst>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0."/>
    <numFmt numFmtId="166" formatCode="m\.d\.yy;@"/>
  </numFmts>
  <fonts count="17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charset val="204"/>
    </font>
    <font>
      <sz val="12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2"/>
      <name val="Bookman Old Style"/>
      <family val="1"/>
    </font>
    <font>
      <b/>
      <sz val="10"/>
      <color rgb="FF000000"/>
      <name val="Bookman Old Style"/>
      <family val="1"/>
    </font>
    <font>
      <b/>
      <sz val="10"/>
      <name val="Bookman Old Style"/>
      <family val="1"/>
    </font>
    <font>
      <sz val="11"/>
      <color rgb="FF000000"/>
      <name val="Bookman Old Style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04"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" fontId="8" fillId="4" borderId="0" xfId="0" applyNumberFormat="1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left" vertical="top"/>
    </xf>
    <xf numFmtId="4" fontId="6" fillId="4" borderId="0" xfId="0" applyNumberFormat="1" applyFont="1" applyFill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center"/>
    </xf>
    <xf numFmtId="164" fontId="10" fillId="0" borderId="0" xfId="2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2" applyFont="1" applyBorder="1" applyAlignment="1">
      <alignment vertical="center" wrapText="1"/>
    </xf>
    <xf numFmtId="164" fontId="11" fillId="0" borderId="1" xfId="2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shrinkToFit="1"/>
    </xf>
    <xf numFmtId="1" fontId="12" fillId="0" borderId="1" xfId="0" applyNumberFormat="1" applyFont="1" applyBorder="1" applyAlignment="1">
      <alignment horizontal="center" vertical="top" wrapText="1" shrinkToFit="1"/>
    </xf>
    <xf numFmtId="164" fontId="12" fillId="0" borderId="1" xfId="2" applyFont="1" applyBorder="1" applyAlignment="1">
      <alignment horizontal="center" vertical="center" shrinkToFit="1"/>
    </xf>
    <xf numFmtId="165" fontId="12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top" wrapText="1"/>
    </xf>
    <xf numFmtId="164" fontId="13" fillId="0" borderId="1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164" fontId="13" fillId="0" borderId="1" xfId="2" applyFont="1" applyBorder="1" applyAlignment="1">
      <alignment horizontal="center" vertical="center" shrinkToFit="1"/>
    </xf>
    <xf numFmtId="164" fontId="13" fillId="0" borderId="0" xfId="2" applyFont="1" applyAlignment="1">
      <alignment horizontal="center" vertical="center"/>
    </xf>
    <xf numFmtId="164" fontId="13" fillId="0" borderId="1" xfId="2" quotePrefix="1" applyFont="1" applyBorder="1" applyAlignment="1">
      <alignment horizontal="right" vertical="center" shrinkToFit="1"/>
    </xf>
    <xf numFmtId="0" fontId="11" fillId="3" borderId="1" xfId="0" applyFont="1" applyFill="1" applyBorder="1" applyAlignment="1">
      <alignment horizontal="center" vertical="top" wrapText="1"/>
    </xf>
    <xf numFmtId="164" fontId="12" fillId="3" borderId="1" xfId="2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top" wrapText="1"/>
    </xf>
    <xf numFmtId="164" fontId="12" fillId="5" borderId="1" xfId="2" applyFont="1" applyFill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center" wrapText="1"/>
    </xf>
    <xf numFmtId="164" fontId="13" fillId="0" borderId="1" xfId="2" applyFont="1" applyBorder="1" applyAlignment="1">
      <alignment horizontal="center" vertical="top" shrinkToFit="1"/>
    </xf>
    <xf numFmtId="164" fontId="13" fillId="0" borderId="1" xfId="2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left" vertical="top" indent="1" shrinkToFit="1"/>
    </xf>
    <xf numFmtId="0" fontId="13" fillId="0" borderId="1" xfId="0" applyFont="1" applyBorder="1" applyAlignment="1">
      <alignment horizontal="left" wrapText="1"/>
    </xf>
    <xf numFmtId="164" fontId="12" fillId="5" borderId="1" xfId="2" applyFont="1" applyFill="1" applyBorder="1" applyAlignment="1">
      <alignment horizontal="center" vertical="center" shrinkToFit="1"/>
    </xf>
    <xf numFmtId="166" fontId="12" fillId="0" borderId="1" xfId="0" quotePrefix="1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wrapText="1"/>
    </xf>
    <xf numFmtId="164" fontId="16" fillId="0" borderId="1" xfId="2" applyFont="1" applyBorder="1" applyAlignment="1">
      <alignment horizontal="center" vertical="center"/>
    </xf>
    <xf numFmtId="164" fontId="16" fillId="0" borderId="1" xfId="2" applyFont="1" applyBorder="1" applyAlignment="1">
      <alignment horizontal="right" vertical="center"/>
    </xf>
    <xf numFmtId="0" fontId="12" fillId="0" borderId="1" xfId="0" applyFont="1" applyBorder="1" applyAlignment="1">
      <alignment vertical="top" wrapText="1"/>
    </xf>
    <xf numFmtId="166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top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64" fontId="12" fillId="0" borderId="1" xfId="2" applyFont="1" applyBorder="1" applyAlignment="1">
      <alignment horizontal="center" vertical="top" shrinkToFit="1"/>
    </xf>
    <xf numFmtId="0" fontId="14" fillId="0" borderId="1" xfId="0" applyFont="1" applyBorder="1" applyAlignment="1">
      <alignment horizontal="left" vertical="top" wrapText="1" indent="1"/>
    </xf>
    <xf numFmtId="166" fontId="12" fillId="0" borderId="1" xfId="0" applyNumberFormat="1" applyFont="1" applyBorder="1" applyAlignment="1">
      <alignment horizontal="left" vertical="top" indent="1" shrinkToFit="1"/>
    </xf>
    <xf numFmtId="0" fontId="12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164" fontId="12" fillId="5" borderId="1" xfId="2" applyFont="1" applyFill="1" applyBorder="1" applyAlignment="1">
      <alignment horizontal="right" vertical="center" wrapText="1" shrinkToFit="1"/>
    </xf>
    <xf numFmtId="0" fontId="11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top" wrapText="1"/>
    </xf>
    <xf numFmtId="164" fontId="12" fillId="6" borderId="1" xfId="2" applyFont="1" applyFill="1" applyBorder="1" applyAlignment="1">
      <alignment horizontal="center" vertical="center" shrinkToFit="1"/>
    </xf>
    <xf numFmtId="0" fontId="13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top" wrapText="1"/>
    </xf>
    <xf numFmtId="164" fontId="12" fillId="7" borderId="1" xfId="2" applyFont="1" applyFill="1" applyBorder="1" applyAlignment="1">
      <alignment horizontal="center" vertical="top" shrinkToFit="1"/>
    </xf>
    <xf numFmtId="0" fontId="13" fillId="7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top" wrapText="1"/>
    </xf>
    <xf numFmtId="164" fontId="12" fillId="4" borderId="1" xfId="2" applyFont="1" applyFill="1" applyBorder="1" applyAlignment="1">
      <alignment horizontal="center" vertical="top" shrinkToFit="1"/>
    </xf>
    <xf numFmtId="0" fontId="13" fillId="4" borderId="1" xfId="0" applyFont="1" applyFill="1" applyBorder="1" applyAlignment="1">
      <alignment vertical="top" wrapText="1"/>
    </xf>
    <xf numFmtId="164" fontId="12" fillId="0" borderId="1" xfId="2" applyFont="1" applyBorder="1" applyAlignment="1">
      <alignment horizontal="center" vertical="center" wrapText="1"/>
    </xf>
    <xf numFmtId="43" fontId="12" fillId="0" borderId="1" xfId="1" applyFont="1" applyBorder="1" applyAlignment="1">
      <alignment horizontal="center" vertical="center" wrapText="1"/>
    </xf>
    <xf numFmtId="43" fontId="13" fillId="0" borderId="1" xfId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164" fontId="12" fillId="2" borderId="1" xfId="2" applyFont="1" applyFill="1" applyBorder="1" applyAlignment="1">
      <alignment horizontal="right" vertical="center" wrapText="1"/>
    </xf>
    <xf numFmtId="2" fontId="12" fillId="2" borderId="1" xfId="1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164" fontId="12" fillId="0" borderId="0" xfId="2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2" applyNumberFormat="1" applyFont="1" applyBorder="1" applyAlignment="1">
      <alignment horizontal="center" vertical="center" wrapText="1"/>
    </xf>
    <xf numFmtId="0" fontId="11" fillId="0" borderId="6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5"/>
  <sheetViews>
    <sheetView tabSelected="1" view="pageBreakPreview" topLeftCell="A94" zoomScaleNormal="100" zoomScaleSheetLayoutView="100" workbookViewId="0">
      <selection activeCell="E99" sqref="E99"/>
    </sheetView>
  </sheetViews>
  <sheetFormatPr defaultColWidth="9.296875" defaultRowHeight="15.5" x14ac:dyDescent="0.3"/>
  <cols>
    <col min="1" max="1" width="7.19921875" style="14" customWidth="1"/>
    <col min="2" max="2" width="6.19921875" style="14" customWidth="1"/>
    <col min="3" max="3" width="61.59765625" style="1" customWidth="1"/>
    <col min="4" max="5" width="15.09765625" style="15" customWidth="1"/>
    <col min="6" max="6" width="14.5" style="15" customWidth="1"/>
    <col min="7" max="7" width="12.296875" style="14" customWidth="1"/>
    <col min="8" max="8" width="2.69921875" style="2" customWidth="1"/>
    <col min="9" max="9" width="7" style="2" customWidth="1"/>
    <col min="10" max="16384" width="9.296875" style="2"/>
  </cols>
  <sheetData>
    <row r="1" spans="1:9" ht="45" customHeight="1" x14ac:dyDescent="0.3">
      <c r="A1" s="102" t="s">
        <v>160</v>
      </c>
      <c r="B1" s="103"/>
      <c r="C1" s="103"/>
      <c r="D1" s="103"/>
      <c r="E1" s="103"/>
      <c r="F1" s="103"/>
      <c r="G1" s="103"/>
      <c r="H1" s="103"/>
    </row>
    <row r="2" spans="1:9" s="16" customFormat="1" ht="24.5" customHeight="1" x14ac:dyDescent="0.3">
      <c r="A2" s="97" t="s">
        <v>22</v>
      </c>
      <c r="B2" s="97"/>
      <c r="C2" s="97" t="s">
        <v>23</v>
      </c>
      <c r="D2" s="98" t="s">
        <v>24</v>
      </c>
      <c r="E2" s="99"/>
      <c r="F2" s="100" t="s">
        <v>144</v>
      </c>
      <c r="G2" s="97" t="s">
        <v>155</v>
      </c>
    </row>
    <row r="3" spans="1:9" s="16" customFormat="1" ht="36" customHeight="1" x14ac:dyDescent="0.3">
      <c r="A3" s="97"/>
      <c r="B3" s="97"/>
      <c r="C3" s="97"/>
      <c r="D3" s="19" t="s">
        <v>142</v>
      </c>
      <c r="E3" s="20" t="s">
        <v>143</v>
      </c>
      <c r="F3" s="101"/>
      <c r="G3" s="97"/>
    </row>
    <row r="4" spans="1:9" ht="21.5" customHeight="1" x14ac:dyDescent="0.3">
      <c r="A4" s="21">
        <v>1</v>
      </c>
      <c r="B4" s="21">
        <v>2</v>
      </c>
      <c r="C4" s="22">
        <v>3</v>
      </c>
      <c r="D4" s="23">
        <v>4</v>
      </c>
      <c r="E4" s="23"/>
      <c r="F4" s="23"/>
      <c r="G4" s="21">
        <v>7</v>
      </c>
    </row>
    <row r="5" spans="1:9" ht="21.5" customHeight="1" x14ac:dyDescent="0.3">
      <c r="A5" s="24">
        <v>1</v>
      </c>
      <c r="B5" s="24"/>
      <c r="C5" s="25" t="s">
        <v>25</v>
      </c>
      <c r="D5" s="26"/>
      <c r="E5" s="26"/>
      <c r="F5" s="26"/>
      <c r="G5" s="27"/>
    </row>
    <row r="6" spans="1:9" ht="21.5" customHeight="1" x14ac:dyDescent="0.3">
      <c r="A6" s="24" t="s">
        <v>69</v>
      </c>
      <c r="B6" s="24"/>
      <c r="C6" s="25" t="s">
        <v>70</v>
      </c>
      <c r="D6" s="28">
        <v>10497600</v>
      </c>
      <c r="E6" s="28">
        <v>10497600</v>
      </c>
      <c r="F6" s="28">
        <v>0</v>
      </c>
      <c r="G6" s="27"/>
    </row>
    <row r="7" spans="1:9" s="3" customFormat="1" ht="21.5" customHeight="1" x14ac:dyDescent="0.3">
      <c r="A7" s="18" t="s">
        <v>26</v>
      </c>
      <c r="B7" s="18"/>
      <c r="C7" s="25" t="s">
        <v>27</v>
      </c>
      <c r="D7" s="23">
        <f>SUM(D8:D12)</f>
        <v>948908400</v>
      </c>
      <c r="E7" s="23">
        <f>SUM(E8:E12)</f>
        <v>1248908400</v>
      </c>
      <c r="F7" s="23">
        <v>0</v>
      </c>
      <c r="G7" s="29"/>
    </row>
    <row r="8" spans="1:9" ht="21.5" customHeight="1" x14ac:dyDescent="0.3">
      <c r="A8" s="30" t="s">
        <v>28</v>
      </c>
      <c r="B8" s="30"/>
      <c r="C8" s="31" t="s">
        <v>29</v>
      </c>
      <c r="D8" s="32">
        <v>675392000</v>
      </c>
      <c r="E8" s="32">
        <v>675392000</v>
      </c>
      <c r="F8" s="32">
        <v>0</v>
      </c>
      <c r="G8" s="27"/>
      <c r="I8" s="4"/>
    </row>
    <row r="9" spans="1:9" ht="21.5" customHeight="1" x14ac:dyDescent="0.3">
      <c r="A9" s="30" t="s">
        <v>30</v>
      </c>
      <c r="B9" s="30"/>
      <c r="C9" s="31" t="s">
        <v>31</v>
      </c>
      <c r="D9" s="32">
        <v>38419400</v>
      </c>
      <c r="E9" s="32">
        <v>38419400</v>
      </c>
      <c r="F9" s="32">
        <v>0</v>
      </c>
      <c r="G9" s="27"/>
    </row>
    <row r="10" spans="1:9" ht="21.5" customHeight="1" x14ac:dyDescent="0.3">
      <c r="A10" s="30" t="s">
        <v>32</v>
      </c>
      <c r="B10" s="30"/>
      <c r="C10" s="31" t="s">
        <v>33</v>
      </c>
      <c r="D10" s="32">
        <v>230097000</v>
      </c>
      <c r="E10" s="32">
        <v>230097000</v>
      </c>
      <c r="F10" s="32">
        <v>0</v>
      </c>
      <c r="G10" s="32"/>
    </row>
    <row r="11" spans="1:9" ht="21.5" customHeight="1" x14ac:dyDescent="0.3">
      <c r="A11" s="30" t="s">
        <v>34</v>
      </c>
      <c r="B11" s="30"/>
      <c r="C11" s="31" t="s">
        <v>35</v>
      </c>
      <c r="D11" s="32">
        <v>5000000</v>
      </c>
      <c r="E11" s="32">
        <v>205000000</v>
      </c>
      <c r="F11" s="33">
        <f>E11-D11</f>
        <v>200000000</v>
      </c>
      <c r="G11" s="27"/>
    </row>
    <row r="12" spans="1:9" ht="21.5" customHeight="1" x14ac:dyDescent="0.3">
      <c r="A12" s="30" t="s">
        <v>36</v>
      </c>
      <c r="B12" s="30"/>
      <c r="C12" s="31" t="s">
        <v>37</v>
      </c>
      <c r="D12" s="34">
        <v>0</v>
      </c>
      <c r="E12" s="32">
        <v>100000000</v>
      </c>
      <c r="F12" s="32">
        <f>E12-D12</f>
        <v>100000000</v>
      </c>
      <c r="G12" s="27"/>
    </row>
    <row r="13" spans="1:9" s="3" customFormat="1" ht="21.5" customHeight="1" x14ac:dyDescent="0.3">
      <c r="A13" s="18" t="s">
        <v>38</v>
      </c>
      <c r="B13" s="18"/>
      <c r="C13" s="25" t="s">
        <v>39</v>
      </c>
      <c r="D13" s="23">
        <f>SUM(D14:D15)</f>
        <v>0</v>
      </c>
      <c r="E13" s="23"/>
      <c r="F13" s="32">
        <f t="shared" ref="F13:F15" si="0">E13-D13</f>
        <v>0</v>
      </c>
      <c r="G13" s="29"/>
    </row>
    <row r="14" spans="1:9" ht="21.5" customHeight="1" x14ac:dyDescent="0.3">
      <c r="A14" s="30" t="s">
        <v>40</v>
      </c>
      <c r="B14" s="30"/>
      <c r="C14" s="31" t="s">
        <v>41</v>
      </c>
      <c r="D14" s="32">
        <v>0</v>
      </c>
      <c r="E14" s="32"/>
      <c r="F14" s="32">
        <f t="shared" si="0"/>
        <v>0</v>
      </c>
      <c r="G14" s="27"/>
    </row>
    <row r="15" spans="1:9" ht="21.5" customHeight="1" x14ac:dyDescent="0.3">
      <c r="A15" s="30" t="s">
        <v>42</v>
      </c>
      <c r="B15" s="30"/>
      <c r="C15" s="31" t="s">
        <v>43</v>
      </c>
      <c r="D15" s="32">
        <v>0</v>
      </c>
      <c r="E15" s="32"/>
      <c r="F15" s="32">
        <f t="shared" si="0"/>
        <v>0</v>
      </c>
      <c r="G15" s="27"/>
    </row>
    <row r="16" spans="1:9" ht="21.5" customHeight="1" x14ac:dyDescent="0.3">
      <c r="A16" s="27"/>
      <c r="B16" s="27"/>
      <c r="C16" s="35" t="s">
        <v>44</v>
      </c>
      <c r="D16" s="36">
        <f>SUM(D7,D13,D6)</f>
        <v>959406000</v>
      </c>
      <c r="E16" s="36">
        <f>E7+E6</f>
        <v>1259406000</v>
      </c>
      <c r="F16" s="36">
        <f>G10+F12</f>
        <v>100000000</v>
      </c>
      <c r="G16" s="27"/>
    </row>
    <row r="17" spans="1:9" ht="21.5" customHeight="1" x14ac:dyDescent="0.3">
      <c r="A17" s="24">
        <v>2</v>
      </c>
      <c r="B17" s="24"/>
      <c r="C17" s="37" t="s">
        <v>161</v>
      </c>
      <c r="D17" s="26"/>
      <c r="E17" s="26"/>
      <c r="F17" s="26"/>
      <c r="G17" s="27"/>
    </row>
    <row r="18" spans="1:9" s="12" customFormat="1" ht="21.5" customHeight="1" x14ac:dyDescent="0.3">
      <c r="A18" s="38" t="s">
        <v>162</v>
      </c>
      <c r="B18" s="38"/>
      <c r="C18" s="39" t="s">
        <v>2</v>
      </c>
      <c r="D18" s="40">
        <f>SUM(D19:D31)</f>
        <v>312108936</v>
      </c>
      <c r="E18" s="40">
        <f>SUM(E19:E31)</f>
        <v>309108936</v>
      </c>
      <c r="F18" s="40">
        <f>E18-D18</f>
        <v>-3000000</v>
      </c>
      <c r="G18" s="41"/>
      <c r="I18" s="5"/>
    </row>
    <row r="19" spans="1:9" ht="21.5" customHeight="1" x14ac:dyDescent="0.3">
      <c r="A19" s="42">
        <v>36892</v>
      </c>
      <c r="B19" s="27"/>
      <c r="C19" s="43" t="s">
        <v>1</v>
      </c>
      <c r="D19" s="32">
        <v>49800000</v>
      </c>
      <c r="E19" s="32">
        <v>49800000</v>
      </c>
      <c r="F19" s="32">
        <f>E19-D19</f>
        <v>0</v>
      </c>
      <c r="G19" s="27" t="s">
        <v>61</v>
      </c>
    </row>
    <row r="20" spans="1:9" ht="21.5" customHeight="1" x14ac:dyDescent="0.3">
      <c r="A20" s="42">
        <v>37257</v>
      </c>
      <c r="B20" s="27"/>
      <c r="C20" s="43" t="s">
        <v>0</v>
      </c>
      <c r="D20" s="32">
        <v>150600000</v>
      </c>
      <c r="E20" s="32">
        <v>150600000</v>
      </c>
      <c r="F20" s="32">
        <f t="shared" ref="F20:F31" si="1">E20-D20</f>
        <v>0</v>
      </c>
      <c r="G20" s="27" t="s">
        <v>61</v>
      </c>
    </row>
    <row r="21" spans="1:9" ht="31" customHeight="1" x14ac:dyDescent="0.3">
      <c r="A21" s="42">
        <v>37622</v>
      </c>
      <c r="B21" s="27"/>
      <c r="C21" s="43" t="s">
        <v>60</v>
      </c>
      <c r="D21" s="32">
        <v>7977960</v>
      </c>
      <c r="E21" s="32">
        <v>7977960</v>
      </c>
      <c r="F21" s="32">
        <f t="shared" si="1"/>
        <v>0</v>
      </c>
      <c r="G21" s="27" t="s">
        <v>61</v>
      </c>
    </row>
    <row r="22" spans="1:9" ht="31" customHeight="1" x14ac:dyDescent="0.3">
      <c r="A22" s="42">
        <v>37987</v>
      </c>
      <c r="B22" s="27"/>
      <c r="C22" s="43" t="s">
        <v>3</v>
      </c>
      <c r="D22" s="32">
        <v>39561956</v>
      </c>
      <c r="E22" s="32">
        <v>42061956</v>
      </c>
      <c r="F22" s="32">
        <f t="shared" si="1"/>
        <v>2500000</v>
      </c>
      <c r="G22" s="27" t="s">
        <v>157</v>
      </c>
    </row>
    <row r="23" spans="1:9" ht="21.5" customHeight="1" x14ac:dyDescent="0.3">
      <c r="A23" s="42">
        <v>38353</v>
      </c>
      <c r="B23" s="27"/>
      <c r="C23" s="44" t="s">
        <v>4</v>
      </c>
      <c r="D23" s="32">
        <v>21607260</v>
      </c>
      <c r="E23" s="32">
        <v>18107260</v>
      </c>
      <c r="F23" s="32">
        <f t="shared" si="1"/>
        <v>-3500000</v>
      </c>
      <c r="G23" s="27" t="s">
        <v>61</v>
      </c>
    </row>
    <row r="24" spans="1:9" ht="21.5" customHeight="1" x14ac:dyDescent="0.3">
      <c r="A24" s="42">
        <v>38718</v>
      </c>
      <c r="B24" s="27"/>
      <c r="C24" s="44" t="s">
        <v>77</v>
      </c>
      <c r="D24" s="32">
        <v>20261760</v>
      </c>
      <c r="E24" s="32">
        <v>20261760</v>
      </c>
      <c r="F24" s="32">
        <f t="shared" si="1"/>
        <v>0</v>
      </c>
      <c r="G24" s="27" t="s">
        <v>66</v>
      </c>
    </row>
    <row r="25" spans="1:9" s="3" customFormat="1" ht="21.5" customHeight="1" x14ac:dyDescent="0.3">
      <c r="A25" s="45" t="s">
        <v>79</v>
      </c>
      <c r="B25" s="46"/>
      <c r="C25" s="43" t="s">
        <v>80</v>
      </c>
      <c r="D25" s="47">
        <v>3075000</v>
      </c>
      <c r="E25" s="47">
        <v>3075000</v>
      </c>
      <c r="F25" s="32">
        <f t="shared" si="1"/>
        <v>0</v>
      </c>
      <c r="G25" s="27" t="s">
        <v>158</v>
      </c>
    </row>
    <row r="26" spans="1:9" ht="21.5" customHeight="1" x14ac:dyDescent="0.3">
      <c r="A26" s="45"/>
      <c r="B26" s="44"/>
      <c r="C26" s="43" t="s">
        <v>72</v>
      </c>
      <c r="D26" s="48">
        <v>1720000</v>
      </c>
      <c r="E26" s="48">
        <v>1720000</v>
      </c>
      <c r="F26" s="32">
        <f t="shared" si="1"/>
        <v>0</v>
      </c>
      <c r="G26" s="27" t="s">
        <v>66</v>
      </c>
    </row>
    <row r="27" spans="1:9" ht="21.5" customHeight="1" x14ac:dyDescent="0.3">
      <c r="A27" s="45"/>
      <c r="B27" s="44"/>
      <c r="C27" s="43" t="s">
        <v>73</v>
      </c>
      <c r="D27" s="48">
        <v>4235000</v>
      </c>
      <c r="E27" s="48">
        <v>4235000</v>
      </c>
      <c r="F27" s="32">
        <f t="shared" si="1"/>
        <v>0</v>
      </c>
      <c r="G27" s="27" t="s">
        <v>66</v>
      </c>
    </row>
    <row r="28" spans="1:9" ht="21.5" customHeight="1" x14ac:dyDescent="0.3">
      <c r="A28" s="45"/>
      <c r="B28" s="44"/>
      <c r="C28" s="43" t="s">
        <v>74</v>
      </c>
      <c r="D28" s="48">
        <v>4235000</v>
      </c>
      <c r="E28" s="48">
        <v>4235000</v>
      </c>
      <c r="F28" s="32">
        <f t="shared" si="1"/>
        <v>0</v>
      </c>
      <c r="G28" s="27" t="s">
        <v>66</v>
      </c>
    </row>
    <row r="29" spans="1:9" ht="21.5" customHeight="1" x14ac:dyDescent="0.3">
      <c r="A29" s="45"/>
      <c r="B29" s="44"/>
      <c r="C29" s="43" t="s">
        <v>75</v>
      </c>
      <c r="D29" s="48">
        <v>4235000</v>
      </c>
      <c r="E29" s="48">
        <v>4235000</v>
      </c>
      <c r="F29" s="32">
        <f t="shared" si="1"/>
        <v>0</v>
      </c>
      <c r="G29" s="27" t="s">
        <v>66</v>
      </c>
    </row>
    <row r="30" spans="1:9" ht="21.5" customHeight="1" x14ac:dyDescent="0.35">
      <c r="A30" s="49">
        <v>39451</v>
      </c>
      <c r="B30" s="50"/>
      <c r="C30" s="43" t="s">
        <v>81</v>
      </c>
      <c r="D30" s="32">
        <v>4800000</v>
      </c>
      <c r="E30" s="32">
        <v>1800000</v>
      </c>
      <c r="F30" s="32">
        <f t="shared" si="1"/>
        <v>-3000000</v>
      </c>
      <c r="G30" s="27" t="s">
        <v>66</v>
      </c>
    </row>
    <row r="31" spans="1:9" ht="21.5" customHeight="1" x14ac:dyDescent="0.35">
      <c r="A31" s="49"/>
      <c r="B31" s="50"/>
      <c r="C31" s="43" t="s">
        <v>145</v>
      </c>
      <c r="D31" s="32">
        <v>0</v>
      </c>
      <c r="E31" s="32">
        <v>1000000</v>
      </c>
      <c r="F31" s="32">
        <f t="shared" si="1"/>
        <v>1000000</v>
      </c>
      <c r="G31" s="27" t="s">
        <v>61</v>
      </c>
    </row>
    <row r="32" spans="1:9" s="6" customFormat="1" ht="21.5" customHeight="1" x14ac:dyDescent="0.3">
      <c r="A32" s="38" t="s">
        <v>163</v>
      </c>
      <c r="B32" s="38"/>
      <c r="C32" s="39" t="s">
        <v>5</v>
      </c>
      <c r="D32" s="51">
        <f>SUM(D33,D38,D66,D69,D73)</f>
        <v>545282926</v>
      </c>
      <c r="E32" s="51">
        <f>E33+E38+E66+E69+E73</f>
        <v>847844926</v>
      </c>
      <c r="F32" s="51">
        <f>E32-D32</f>
        <v>302562000</v>
      </c>
      <c r="G32" s="41"/>
    </row>
    <row r="33" spans="1:9" s="3" customFormat="1" ht="21.5" customHeight="1" x14ac:dyDescent="0.3">
      <c r="A33" s="52" t="s">
        <v>64</v>
      </c>
      <c r="B33" s="29"/>
      <c r="C33" s="46" t="s">
        <v>65</v>
      </c>
      <c r="D33" s="23">
        <f>SUM(D34:D37)</f>
        <v>41631086</v>
      </c>
      <c r="E33" s="23">
        <f>SUM(E34:E37)</f>
        <v>38781086</v>
      </c>
      <c r="F33" s="23">
        <f>E33-D33</f>
        <v>-2850000</v>
      </c>
      <c r="G33" s="27"/>
    </row>
    <row r="34" spans="1:9" ht="21.5" customHeight="1" x14ac:dyDescent="0.3">
      <c r="A34" s="42"/>
      <c r="B34" s="27"/>
      <c r="C34" s="53" t="s">
        <v>55</v>
      </c>
      <c r="D34" s="54">
        <v>17025000</v>
      </c>
      <c r="E34" s="54">
        <v>17025000</v>
      </c>
      <c r="F34" s="54">
        <f>E34-D34</f>
        <v>0</v>
      </c>
      <c r="G34" s="27" t="s">
        <v>66</v>
      </c>
    </row>
    <row r="35" spans="1:9" ht="21.5" customHeight="1" x14ac:dyDescent="0.3">
      <c r="A35" s="42"/>
      <c r="B35" s="27"/>
      <c r="C35" s="53" t="s">
        <v>62</v>
      </c>
      <c r="D35" s="54">
        <v>9200000</v>
      </c>
      <c r="E35" s="54">
        <v>9200000</v>
      </c>
      <c r="F35" s="54">
        <f t="shared" ref="F35:F37" si="2">E35-D35</f>
        <v>0</v>
      </c>
      <c r="G35" s="27" t="s">
        <v>66</v>
      </c>
    </row>
    <row r="36" spans="1:9" ht="21.5" customHeight="1" x14ac:dyDescent="0.3">
      <c r="A36" s="42"/>
      <c r="B36" s="27"/>
      <c r="C36" s="53" t="s">
        <v>78</v>
      </c>
      <c r="D36" s="54">
        <v>3500000</v>
      </c>
      <c r="E36" s="54">
        <v>650000</v>
      </c>
      <c r="F36" s="55">
        <f t="shared" si="2"/>
        <v>-2850000</v>
      </c>
      <c r="G36" s="27" t="s">
        <v>66</v>
      </c>
    </row>
    <row r="37" spans="1:9" ht="36.5" customHeight="1" x14ac:dyDescent="0.3">
      <c r="A37" s="42"/>
      <c r="B37" s="27"/>
      <c r="C37" s="53" t="s">
        <v>82</v>
      </c>
      <c r="D37" s="54">
        <v>11906086</v>
      </c>
      <c r="E37" s="54">
        <v>11906086</v>
      </c>
      <c r="F37" s="54">
        <f t="shared" si="2"/>
        <v>0</v>
      </c>
      <c r="G37" s="27" t="s">
        <v>66</v>
      </c>
    </row>
    <row r="38" spans="1:9" s="3" customFormat="1" ht="21.5" customHeight="1" x14ac:dyDescent="0.3">
      <c r="A38" s="18" t="s">
        <v>45</v>
      </c>
      <c r="B38" s="29"/>
      <c r="C38" s="56" t="s">
        <v>6</v>
      </c>
      <c r="D38" s="23">
        <f>SUM(D39:D65)</f>
        <v>70918000</v>
      </c>
      <c r="E38" s="23">
        <f>SUM(E39:E65)</f>
        <v>65030000</v>
      </c>
      <c r="F38" s="23">
        <f>E38-D38</f>
        <v>-5888000</v>
      </c>
      <c r="G38" s="27"/>
      <c r="I38" s="4"/>
    </row>
    <row r="39" spans="1:9" ht="21.5" customHeight="1" x14ac:dyDescent="0.3">
      <c r="A39" s="57"/>
      <c r="B39" s="27"/>
      <c r="C39" s="43" t="s">
        <v>118</v>
      </c>
      <c r="D39" s="32">
        <v>920000</v>
      </c>
      <c r="E39" s="32">
        <v>920000</v>
      </c>
      <c r="F39" s="32">
        <f>E39-D39</f>
        <v>0</v>
      </c>
      <c r="G39" s="27" t="s">
        <v>66</v>
      </c>
      <c r="I39" s="4"/>
    </row>
    <row r="40" spans="1:9" ht="21.5" customHeight="1" x14ac:dyDescent="0.3">
      <c r="A40" s="57"/>
      <c r="B40" s="27"/>
      <c r="C40" s="43" t="s">
        <v>119</v>
      </c>
      <c r="D40" s="32">
        <v>510000</v>
      </c>
      <c r="E40" s="32">
        <v>510000</v>
      </c>
      <c r="F40" s="32">
        <f t="shared" ref="F40:F52" si="3">E40-D40</f>
        <v>0</v>
      </c>
      <c r="G40" s="27" t="s">
        <v>66</v>
      </c>
      <c r="I40" s="4"/>
    </row>
    <row r="41" spans="1:9" ht="21.5" customHeight="1" x14ac:dyDescent="0.3">
      <c r="A41" s="57"/>
      <c r="B41" s="27"/>
      <c r="C41" s="43" t="s">
        <v>120</v>
      </c>
      <c r="D41" s="32">
        <v>7060000</v>
      </c>
      <c r="E41" s="32">
        <v>7060000</v>
      </c>
      <c r="F41" s="32">
        <f t="shared" si="3"/>
        <v>0</v>
      </c>
      <c r="G41" s="27" t="s">
        <v>66</v>
      </c>
      <c r="I41" s="4"/>
    </row>
    <row r="42" spans="1:9" ht="21.5" customHeight="1" x14ac:dyDescent="0.3">
      <c r="A42" s="57"/>
      <c r="B42" s="27"/>
      <c r="C42" s="43" t="s">
        <v>121</v>
      </c>
      <c r="D42" s="32">
        <v>850000</v>
      </c>
      <c r="E42" s="32">
        <v>850000</v>
      </c>
      <c r="F42" s="32">
        <f t="shared" si="3"/>
        <v>0</v>
      </c>
      <c r="G42" s="27" t="s">
        <v>66</v>
      </c>
      <c r="I42" s="4"/>
    </row>
    <row r="43" spans="1:9" ht="21.5" customHeight="1" x14ac:dyDescent="0.3">
      <c r="A43" s="57"/>
      <c r="B43" s="27"/>
      <c r="C43" s="43" t="s">
        <v>122</v>
      </c>
      <c r="D43" s="32">
        <v>2315000</v>
      </c>
      <c r="E43" s="32">
        <v>2315000</v>
      </c>
      <c r="F43" s="32">
        <f t="shared" si="3"/>
        <v>0</v>
      </c>
      <c r="G43" s="27" t="s">
        <v>66</v>
      </c>
      <c r="I43" s="4"/>
    </row>
    <row r="44" spans="1:9" ht="21.5" customHeight="1" x14ac:dyDescent="0.3">
      <c r="A44" s="57"/>
      <c r="B44" s="27"/>
      <c r="C44" s="43" t="s">
        <v>123</v>
      </c>
      <c r="D44" s="32">
        <v>1534000</v>
      </c>
      <c r="E44" s="32">
        <v>1534000</v>
      </c>
      <c r="F44" s="32">
        <f t="shared" si="3"/>
        <v>0</v>
      </c>
      <c r="G44" s="27" t="s">
        <v>66</v>
      </c>
      <c r="I44" s="4"/>
    </row>
    <row r="45" spans="1:9" ht="21.5" customHeight="1" x14ac:dyDescent="0.3">
      <c r="A45" s="57"/>
      <c r="B45" s="27"/>
      <c r="C45" s="43" t="s">
        <v>124</v>
      </c>
      <c r="D45" s="32">
        <v>5450000</v>
      </c>
      <c r="E45" s="32">
        <v>0</v>
      </c>
      <c r="F45" s="32">
        <f t="shared" si="3"/>
        <v>-5450000</v>
      </c>
      <c r="G45" s="27" t="s">
        <v>66</v>
      </c>
      <c r="I45" s="4"/>
    </row>
    <row r="46" spans="1:9" ht="21.5" customHeight="1" x14ac:dyDescent="0.3">
      <c r="A46" s="57"/>
      <c r="B46" s="27"/>
      <c r="C46" s="43" t="s">
        <v>125</v>
      </c>
      <c r="D46" s="32">
        <v>60000</v>
      </c>
      <c r="E46" s="32">
        <v>60000</v>
      </c>
      <c r="F46" s="32">
        <f t="shared" si="3"/>
        <v>0</v>
      </c>
      <c r="G46" s="27" t="s">
        <v>66</v>
      </c>
      <c r="I46" s="4"/>
    </row>
    <row r="47" spans="1:9" ht="21.5" customHeight="1" x14ac:dyDescent="0.3">
      <c r="A47" s="57"/>
      <c r="B47" s="27"/>
      <c r="C47" s="43" t="s">
        <v>126</v>
      </c>
      <c r="D47" s="32">
        <v>630000</v>
      </c>
      <c r="E47" s="32">
        <v>630000</v>
      </c>
      <c r="F47" s="32">
        <f t="shared" si="3"/>
        <v>0</v>
      </c>
      <c r="G47" s="27" t="s">
        <v>66</v>
      </c>
      <c r="I47" s="4"/>
    </row>
    <row r="48" spans="1:9" ht="21.5" customHeight="1" x14ac:dyDescent="0.3">
      <c r="A48" s="57"/>
      <c r="B48" s="27"/>
      <c r="C48" s="43" t="s">
        <v>127</v>
      </c>
      <c r="D48" s="32">
        <v>240000</v>
      </c>
      <c r="E48" s="32">
        <v>240000</v>
      </c>
      <c r="F48" s="32">
        <f t="shared" si="3"/>
        <v>0</v>
      </c>
      <c r="G48" s="27" t="s">
        <v>66</v>
      </c>
      <c r="I48" s="4"/>
    </row>
    <row r="49" spans="1:9" ht="21.5" customHeight="1" x14ac:dyDescent="0.3">
      <c r="A49" s="57"/>
      <c r="B49" s="27"/>
      <c r="C49" s="43" t="s">
        <v>128</v>
      </c>
      <c r="D49" s="32">
        <v>90000</v>
      </c>
      <c r="E49" s="32">
        <v>90000</v>
      </c>
      <c r="F49" s="32">
        <f t="shared" si="3"/>
        <v>0</v>
      </c>
      <c r="G49" s="27" t="s">
        <v>66</v>
      </c>
      <c r="I49" s="4"/>
    </row>
    <row r="50" spans="1:9" ht="21.5" customHeight="1" x14ac:dyDescent="0.3">
      <c r="A50" s="57"/>
      <c r="B50" s="27"/>
      <c r="C50" s="43" t="s">
        <v>129</v>
      </c>
      <c r="D50" s="32">
        <v>240000</v>
      </c>
      <c r="E50" s="32">
        <v>240000</v>
      </c>
      <c r="F50" s="32">
        <f t="shared" si="3"/>
        <v>0</v>
      </c>
      <c r="G50" s="27" t="s">
        <v>66</v>
      </c>
      <c r="I50" s="4"/>
    </row>
    <row r="51" spans="1:9" ht="21.5" customHeight="1" x14ac:dyDescent="0.3">
      <c r="A51" s="57"/>
      <c r="B51" s="27"/>
      <c r="C51" s="43" t="s">
        <v>130</v>
      </c>
      <c r="D51" s="32">
        <v>100000</v>
      </c>
      <c r="E51" s="32">
        <v>100000</v>
      </c>
      <c r="F51" s="32">
        <f t="shared" si="3"/>
        <v>0</v>
      </c>
      <c r="G51" s="27" t="s">
        <v>66</v>
      </c>
      <c r="I51" s="4"/>
    </row>
    <row r="52" spans="1:9" ht="21.5" customHeight="1" x14ac:dyDescent="0.3">
      <c r="A52" s="57"/>
      <c r="B52" s="27"/>
      <c r="C52" s="43" t="s">
        <v>131</v>
      </c>
      <c r="D52" s="32">
        <v>2400000</v>
      </c>
      <c r="E52" s="32">
        <v>2400000</v>
      </c>
      <c r="F52" s="32">
        <f t="shared" si="3"/>
        <v>0</v>
      </c>
      <c r="G52" s="27" t="s">
        <v>66</v>
      </c>
      <c r="I52" s="4"/>
    </row>
    <row r="53" spans="1:9" ht="21.5" customHeight="1" x14ac:dyDescent="0.3">
      <c r="A53" s="57"/>
      <c r="B53" s="27"/>
      <c r="C53" s="43" t="s">
        <v>132</v>
      </c>
      <c r="D53" s="32">
        <v>7550000</v>
      </c>
      <c r="E53" s="32">
        <v>7800000</v>
      </c>
      <c r="F53" s="32">
        <f>E53-D53</f>
        <v>250000</v>
      </c>
      <c r="G53" s="27" t="s">
        <v>66</v>
      </c>
      <c r="I53" s="4"/>
    </row>
    <row r="54" spans="1:9" ht="21.5" customHeight="1" x14ac:dyDescent="0.3">
      <c r="A54" s="57"/>
      <c r="B54" s="27"/>
      <c r="C54" s="43" t="s">
        <v>133</v>
      </c>
      <c r="D54" s="32">
        <v>9700000</v>
      </c>
      <c r="E54" s="32">
        <v>10660000</v>
      </c>
      <c r="F54" s="32">
        <f t="shared" ref="F54:F65" si="4">E54-D54</f>
        <v>960000</v>
      </c>
      <c r="G54" s="27" t="s">
        <v>66</v>
      </c>
      <c r="I54" s="4"/>
    </row>
    <row r="55" spans="1:9" ht="21.5" customHeight="1" x14ac:dyDescent="0.3">
      <c r="A55" s="57"/>
      <c r="B55" s="27"/>
      <c r="C55" s="43" t="s">
        <v>134</v>
      </c>
      <c r="D55" s="32">
        <v>3120000</v>
      </c>
      <c r="E55" s="32">
        <v>3370000</v>
      </c>
      <c r="F55" s="32">
        <f t="shared" si="4"/>
        <v>250000</v>
      </c>
      <c r="G55" s="27" t="s">
        <v>66</v>
      </c>
      <c r="I55" s="4"/>
    </row>
    <row r="56" spans="1:9" ht="21.5" customHeight="1" x14ac:dyDescent="0.3">
      <c r="A56" s="57"/>
      <c r="B56" s="27"/>
      <c r="C56" s="43" t="s">
        <v>135</v>
      </c>
      <c r="D56" s="32">
        <v>1248000</v>
      </c>
      <c r="E56" s="32">
        <v>1248000</v>
      </c>
      <c r="F56" s="32">
        <f t="shared" si="4"/>
        <v>0</v>
      </c>
      <c r="G56" s="27" t="s">
        <v>66</v>
      </c>
      <c r="I56" s="4"/>
    </row>
    <row r="57" spans="1:9" ht="21.5" customHeight="1" x14ac:dyDescent="0.3">
      <c r="A57" s="57"/>
      <c r="B57" s="27"/>
      <c r="C57" s="43" t="s">
        <v>136</v>
      </c>
      <c r="D57" s="32">
        <v>5030000</v>
      </c>
      <c r="E57" s="32">
        <v>3240000</v>
      </c>
      <c r="F57" s="32">
        <f t="shared" si="4"/>
        <v>-1790000</v>
      </c>
      <c r="G57" s="27" t="s">
        <v>66</v>
      </c>
      <c r="I57" s="4"/>
    </row>
    <row r="58" spans="1:9" ht="21.5" customHeight="1" x14ac:dyDescent="0.3">
      <c r="A58" s="57"/>
      <c r="B58" s="27"/>
      <c r="C58" s="43" t="s">
        <v>146</v>
      </c>
      <c r="D58" s="32">
        <v>1985000</v>
      </c>
      <c r="E58" s="32">
        <v>1985000</v>
      </c>
      <c r="F58" s="32">
        <f t="shared" si="4"/>
        <v>0</v>
      </c>
      <c r="G58" s="27" t="s">
        <v>66</v>
      </c>
      <c r="I58" s="4"/>
    </row>
    <row r="59" spans="1:9" ht="21.5" customHeight="1" x14ac:dyDescent="0.3">
      <c r="A59" s="57"/>
      <c r="B59" s="27"/>
      <c r="C59" s="43" t="s">
        <v>147</v>
      </c>
      <c r="D59" s="32">
        <v>980000</v>
      </c>
      <c r="E59" s="32">
        <v>980000</v>
      </c>
      <c r="F59" s="32">
        <f t="shared" si="4"/>
        <v>0</v>
      </c>
      <c r="G59" s="27" t="s">
        <v>66</v>
      </c>
      <c r="I59" s="4"/>
    </row>
    <row r="60" spans="1:9" ht="21.5" customHeight="1" x14ac:dyDescent="0.3">
      <c r="A60" s="57">
        <v>37654</v>
      </c>
      <c r="B60" s="27"/>
      <c r="C60" s="43" t="s">
        <v>148</v>
      </c>
      <c r="D60" s="32">
        <v>1108000</v>
      </c>
      <c r="E60" s="32">
        <v>1000000</v>
      </c>
      <c r="F60" s="32">
        <f t="shared" si="4"/>
        <v>-108000</v>
      </c>
      <c r="G60" s="27" t="s">
        <v>66</v>
      </c>
      <c r="I60" s="4"/>
    </row>
    <row r="61" spans="1:9" ht="21.5" customHeight="1" x14ac:dyDescent="0.3">
      <c r="A61" s="57">
        <v>38019</v>
      </c>
      <c r="B61" s="27"/>
      <c r="C61" s="43" t="s">
        <v>71</v>
      </c>
      <c r="D61" s="32">
        <v>5260000</v>
      </c>
      <c r="E61" s="32">
        <v>5260000</v>
      </c>
      <c r="F61" s="32">
        <f t="shared" si="4"/>
        <v>0</v>
      </c>
      <c r="G61" s="27" t="s">
        <v>66</v>
      </c>
      <c r="I61" s="4"/>
    </row>
    <row r="62" spans="1:9" ht="21.5" customHeight="1" x14ac:dyDescent="0.3">
      <c r="A62" s="57">
        <v>39480</v>
      </c>
      <c r="B62" s="27"/>
      <c r="C62" s="43" t="s">
        <v>83</v>
      </c>
      <c r="D62" s="32">
        <v>3000000</v>
      </c>
      <c r="E62" s="32">
        <v>3000000</v>
      </c>
      <c r="F62" s="32">
        <f t="shared" si="4"/>
        <v>0</v>
      </c>
      <c r="G62" s="27" t="s">
        <v>66</v>
      </c>
      <c r="I62" s="4"/>
    </row>
    <row r="63" spans="1:9" ht="31.5" customHeight="1" x14ac:dyDescent="0.3">
      <c r="A63" s="57">
        <v>69796</v>
      </c>
      <c r="B63" s="27"/>
      <c r="C63" s="43" t="s">
        <v>7</v>
      </c>
      <c r="D63" s="32">
        <v>5838000</v>
      </c>
      <c r="E63" s="32">
        <v>5838000</v>
      </c>
      <c r="F63" s="32">
        <f t="shared" si="4"/>
        <v>0</v>
      </c>
      <c r="G63" s="27" t="s">
        <v>66</v>
      </c>
      <c r="I63" s="4"/>
    </row>
    <row r="64" spans="1:9" ht="20" customHeight="1" x14ac:dyDescent="0.3">
      <c r="A64" s="57">
        <v>71257</v>
      </c>
      <c r="B64" s="27"/>
      <c r="C64" s="43" t="s">
        <v>8</v>
      </c>
      <c r="D64" s="32">
        <v>1100000</v>
      </c>
      <c r="E64" s="32">
        <v>1100000</v>
      </c>
      <c r="F64" s="32">
        <f t="shared" si="4"/>
        <v>0</v>
      </c>
      <c r="G64" s="27" t="s">
        <v>66</v>
      </c>
      <c r="I64" s="4"/>
    </row>
    <row r="65" spans="1:9" s="3" customFormat="1" ht="21.5" customHeight="1" x14ac:dyDescent="0.35">
      <c r="A65" s="49">
        <v>71622</v>
      </c>
      <c r="B65" s="50"/>
      <c r="C65" s="43" t="s">
        <v>84</v>
      </c>
      <c r="D65" s="47">
        <v>2600000</v>
      </c>
      <c r="E65" s="47">
        <v>2600000</v>
      </c>
      <c r="F65" s="32">
        <f t="shared" si="4"/>
        <v>0</v>
      </c>
      <c r="G65" s="27" t="s">
        <v>66</v>
      </c>
      <c r="I65" s="4"/>
    </row>
    <row r="66" spans="1:9" s="3" customFormat="1" ht="21.5" customHeight="1" x14ac:dyDescent="0.3">
      <c r="A66" s="18" t="s">
        <v>46</v>
      </c>
      <c r="B66" s="29"/>
      <c r="C66" s="56" t="s">
        <v>9</v>
      </c>
      <c r="D66" s="23">
        <f>SUM(D68:D68)</f>
        <v>250000000</v>
      </c>
      <c r="E66" s="23">
        <f>SUM(E67:E68)</f>
        <v>350000000</v>
      </c>
      <c r="F66" s="23">
        <f t="shared" ref="F66:F76" si="5">E66-D66</f>
        <v>100000000</v>
      </c>
      <c r="G66" s="27"/>
      <c r="I66" s="4"/>
    </row>
    <row r="67" spans="1:9" ht="21.5" customHeight="1" x14ac:dyDescent="0.3">
      <c r="A67" s="30"/>
      <c r="B67" s="27"/>
      <c r="C67" s="43" t="s">
        <v>152</v>
      </c>
      <c r="D67" s="32">
        <v>0</v>
      </c>
      <c r="E67" s="32">
        <v>100000000</v>
      </c>
      <c r="F67" s="32">
        <f t="shared" si="5"/>
        <v>100000000</v>
      </c>
      <c r="G67" s="27" t="s">
        <v>159</v>
      </c>
      <c r="I67" s="4"/>
    </row>
    <row r="68" spans="1:9" ht="32.5" customHeight="1" x14ac:dyDescent="0.3">
      <c r="A68" s="42"/>
      <c r="B68" s="27"/>
      <c r="C68" s="43" t="s">
        <v>68</v>
      </c>
      <c r="D68" s="32">
        <v>250000000</v>
      </c>
      <c r="E68" s="32">
        <v>250000000</v>
      </c>
      <c r="F68" s="32">
        <f t="shared" si="5"/>
        <v>0</v>
      </c>
      <c r="G68" s="27" t="s">
        <v>66</v>
      </c>
      <c r="I68" s="4"/>
    </row>
    <row r="69" spans="1:9" s="3" customFormat="1" ht="21.5" customHeight="1" x14ac:dyDescent="0.3">
      <c r="A69" s="18" t="s">
        <v>47</v>
      </c>
      <c r="B69" s="29"/>
      <c r="C69" s="56" t="s">
        <v>10</v>
      </c>
      <c r="D69" s="23">
        <f>SUM(D70:D72)</f>
        <v>180000000</v>
      </c>
      <c r="E69" s="23">
        <f>SUM(E70:E72)</f>
        <v>389800000</v>
      </c>
      <c r="F69" s="23">
        <f t="shared" si="5"/>
        <v>209800000</v>
      </c>
      <c r="G69" s="27"/>
      <c r="I69" s="4"/>
    </row>
    <row r="70" spans="1:9" s="7" customFormat="1" ht="29.5" customHeight="1" x14ac:dyDescent="0.3">
      <c r="A70" s="49">
        <v>42039</v>
      </c>
      <c r="B70" s="44"/>
      <c r="C70" s="43" t="s">
        <v>85</v>
      </c>
      <c r="D70" s="47">
        <v>30000000</v>
      </c>
      <c r="E70" s="47">
        <v>39800000</v>
      </c>
      <c r="F70" s="47">
        <f t="shared" si="5"/>
        <v>9800000</v>
      </c>
      <c r="G70" s="27" t="s">
        <v>66</v>
      </c>
      <c r="I70" s="4"/>
    </row>
    <row r="71" spans="1:9" s="7" customFormat="1" ht="29.5" customHeight="1" x14ac:dyDescent="0.3">
      <c r="A71" s="49">
        <v>42770</v>
      </c>
      <c r="B71" s="44"/>
      <c r="C71" s="43" t="s">
        <v>156</v>
      </c>
      <c r="D71" s="47">
        <v>150000000</v>
      </c>
      <c r="E71" s="47">
        <f>D71</f>
        <v>150000000</v>
      </c>
      <c r="F71" s="47">
        <f t="shared" si="5"/>
        <v>0</v>
      </c>
      <c r="G71" s="27" t="s">
        <v>66</v>
      </c>
      <c r="I71" s="4"/>
    </row>
    <row r="72" spans="1:9" s="7" customFormat="1" ht="21.5" customHeight="1" x14ac:dyDescent="0.3">
      <c r="A72" s="49"/>
      <c r="B72" s="44"/>
      <c r="C72" s="43" t="s">
        <v>153</v>
      </c>
      <c r="D72" s="47">
        <v>0</v>
      </c>
      <c r="E72" s="47">
        <v>200000000</v>
      </c>
      <c r="F72" s="47">
        <f t="shared" si="5"/>
        <v>200000000</v>
      </c>
      <c r="G72" s="27" t="s">
        <v>58</v>
      </c>
      <c r="I72" s="4"/>
    </row>
    <row r="73" spans="1:9" s="3" customFormat="1" ht="21.5" customHeight="1" x14ac:dyDescent="0.3">
      <c r="A73" s="18" t="s">
        <v>48</v>
      </c>
      <c r="B73" s="29"/>
      <c r="C73" s="56" t="s">
        <v>11</v>
      </c>
      <c r="D73" s="23">
        <v>2733840</v>
      </c>
      <c r="E73" s="23">
        <f>SUM(E74:E75)</f>
        <v>4233840</v>
      </c>
      <c r="F73" s="23">
        <f t="shared" si="5"/>
        <v>1500000</v>
      </c>
      <c r="G73" s="27"/>
      <c r="I73" s="8"/>
    </row>
    <row r="74" spans="1:9" ht="21.5" customHeight="1" x14ac:dyDescent="0.35">
      <c r="A74" s="49">
        <v>37293</v>
      </c>
      <c r="B74" s="50"/>
      <c r="C74" s="58" t="s">
        <v>86</v>
      </c>
      <c r="D74" s="47">
        <v>2733840</v>
      </c>
      <c r="E74" s="47">
        <v>2733840</v>
      </c>
      <c r="F74" s="47">
        <f t="shared" si="5"/>
        <v>0</v>
      </c>
      <c r="G74" s="27" t="s">
        <v>66</v>
      </c>
      <c r="I74" s="4"/>
    </row>
    <row r="75" spans="1:9" ht="21.5" customHeight="1" x14ac:dyDescent="0.35">
      <c r="A75" s="49"/>
      <c r="B75" s="50"/>
      <c r="C75" s="58" t="s">
        <v>149</v>
      </c>
      <c r="D75" s="47">
        <v>0</v>
      </c>
      <c r="E75" s="47">
        <v>1500000</v>
      </c>
      <c r="F75" s="47">
        <f t="shared" si="5"/>
        <v>1500000</v>
      </c>
      <c r="G75" s="27" t="s">
        <v>66</v>
      </c>
      <c r="I75" s="4"/>
    </row>
    <row r="76" spans="1:9" s="6" customFormat="1" ht="21.5" customHeight="1" x14ac:dyDescent="0.3">
      <c r="A76" s="38" t="s">
        <v>164</v>
      </c>
      <c r="B76" s="38"/>
      <c r="C76" s="39" t="s">
        <v>12</v>
      </c>
      <c r="D76" s="51">
        <f>SUM(D79:D86)</f>
        <v>32000000</v>
      </c>
      <c r="E76" s="51">
        <f>SUM(E78:E86)</f>
        <v>40438000</v>
      </c>
      <c r="F76" s="51">
        <f t="shared" si="5"/>
        <v>8438000</v>
      </c>
      <c r="G76" s="59"/>
      <c r="I76" s="9"/>
    </row>
    <row r="77" spans="1:9" s="3" customFormat="1" ht="21.5" customHeight="1" x14ac:dyDescent="0.3">
      <c r="A77" s="45" t="s">
        <v>90</v>
      </c>
      <c r="B77" s="60"/>
      <c r="C77" s="56" t="s">
        <v>87</v>
      </c>
      <c r="D77" s="61"/>
      <c r="E77" s="61"/>
      <c r="F77" s="61"/>
      <c r="G77" s="29"/>
      <c r="I77" s="8"/>
    </row>
    <row r="78" spans="1:9" ht="21.5" customHeight="1" x14ac:dyDescent="0.35">
      <c r="A78" s="62"/>
      <c r="B78" s="50"/>
      <c r="C78" s="43" t="s">
        <v>150</v>
      </c>
      <c r="D78" s="47">
        <v>0</v>
      </c>
      <c r="E78" s="47">
        <v>8438000</v>
      </c>
      <c r="F78" s="47">
        <f>E78-D78</f>
        <v>8438000</v>
      </c>
      <c r="G78" s="27" t="s">
        <v>66</v>
      </c>
      <c r="I78" s="4"/>
    </row>
    <row r="79" spans="1:9" ht="21.5" customHeight="1" x14ac:dyDescent="0.35">
      <c r="A79" s="62"/>
      <c r="B79" s="50"/>
      <c r="C79" s="43" t="s">
        <v>151</v>
      </c>
      <c r="D79" s="47">
        <v>2500000</v>
      </c>
      <c r="E79" s="47">
        <v>2500000</v>
      </c>
      <c r="F79" s="47">
        <f>E79-D79</f>
        <v>0</v>
      </c>
      <c r="G79" s="27" t="s">
        <v>66</v>
      </c>
      <c r="I79" s="4"/>
    </row>
    <row r="80" spans="1:9" s="3" customFormat="1" ht="21.5" customHeight="1" x14ac:dyDescent="0.3">
      <c r="A80" s="63">
        <v>38050</v>
      </c>
      <c r="B80" s="60"/>
      <c r="C80" s="56" t="s">
        <v>88</v>
      </c>
      <c r="D80" s="61"/>
      <c r="E80" s="61"/>
      <c r="F80" s="61"/>
      <c r="G80" s="27" t="s">
        <v>66</v>
      </c>
      <c r="I80" s="8"/>
    </row>
    <row r="81" spans="1:9" ht="21.5" customHeight="1" x14ac:dyDescent="0.3">
      <c r="A81" s="49"/>
      <c r="B81" s="27">
        <v>1</v>
      </c>
      <c r="C81" s="43" t="s">
        <v>137</v>
      </c>
      <c r="D81" s="47">
        <v>4300000</v>
      </c>
      <c r="E81" s="47">
        <v>4300000</v>
      </c>
      <c r="F81" s="47">
        <f>E81-D81</f>
        <v>0</v>
      </c>
      <c r="G81" s="27" t="s">
        <v>66</v>
      </c>
      <c r="I81" s="4"/>
    </row>
    <row r="82" spans="1:9" ht="21.5" customHeight="1" x14ac:dyDescent="0.3">
      <c r="A82" s="49"/>
      <c r="B82" s="27">
        <v>2</v>
      </c>
      <c r="C82" s="43" t="s">
        <v>138</v>
      </c>
      <c r="D82" s="47">
        <v>2700000</v>
      </c>
      <c r="E82" s="47">
        <v>2700000</v>
      </c>
      <c r="F82" s="47">
        <f t="shared" ref="F82:F86" si="6">E82-D82</f>
        <v>0</v>
      </c>
      <c r="G82" s="27" t="s">
        <v>66</v>
      </c>
      <c r="I82" s="4"/>
    </row>
    <row r="83" spans="1:9" ht="21.5" customHeight="1" x14ac:dyDescent="0.3">
      <c r="A83" s="49"/>
      <c r="B83" s="27">
        <v>3</v>
      </c>
      <c r="C83" s="43" t="s">
        <v>139</v>
      </c>
      <c r="D83" s="47">
        <v>10000000</v>
      </c>
      <c r="E83" s="47">
        <v>10000000</v>
      </c>
      <c r="F83" s="47">
        <f t="shared" si="6"/>
        <v>0</v>
      </c>
      <c r="G83" s="27" t="s">
        <v>66</v>
      </c>
      <c r="I83" s="4"/>
    </row>
    <row r="84" spans="1:9" ht="21.5" customHeight="1" x14ac:dyDescent="0.3">
      <c r="A84" s="49"/>
      <c r="B84" s="27">
        <v>4</v>
      </c>
      <c r="C84" s="43" t="s">
        <v>140</v>
      </c>
      <c r="D84" s="47">
        <v>5000000</v>
      </c>
      <c r="E84" s="47">
        <v>5000000</v>
      </c>
      <c r="F84" s="47">
        <f t="shared" si="6"/>
        <v>0</v>
      </c>
      <c r="G84" s="27" t="s">
        <v>66</v>
      </c>
      <c r="I84" s="4"/>
    </row>
    <row r="85" spans="1:9" ht="21.5" customHeight="1" x14ac:dyDescent="0.3">
      <c r="A85" s="49"/>
      <c r="B85" s="27">
        <v>5</v>
      </c>
      <c r="C85" s="43" t="s">
        <v>141</v>
      </c>
      <c r="D85" s="47">
        <v>2500000</v>
      </c>
      <c r="E85" s="47">
        <v>2500000</v>
      </c>
      <c r="F85" s="47">
        <f t="shared" si="6"/>
        <v>0</v>
      </c>
      <c r="G85" s="27" t="s">
        <v>66</v>
      </c>
      <c r="I85" s="4"/>
    </row>
    <row r="86" spans="1:9" s="3" customFormat="1" ht="21.5" customHeight="1" x14ac:dyDescent="0.3">
      <c r="A86" s="63">
        <v>70557</v>
      </c>
      <c r="B86" s="60"/>
      <c r="C86" s="43" t="s">
        <v>89</v>
      </c>
      <c r="D86" s="47">
        <v>5000000</v>
      </c>
      <c r="E86" s="47">
        <v>5000000</v>
      </c>
      <c r="F86" s="47">
        <f t="shared" si="6"/>
        <v>0</v>
      </c>
      <c r="G86" s="27" t="s">
        <v>58</v>
      </c>
      <c r="I86" s="8"/>
    </row>
    <row r="87" spans="1:9" s="3" customFormat="1" ht="21.5" customHeight="1" x14ac:dyDescent="0.3">
      <c r="A87" s="29" t="s">
        <v>165</v>
      </c>
      <c r="B87" s="29"/>
      <c r="C87" s="39" t="s">
        <v>13</v>
      </c>
      <c r="D87" s="51">
        <f>SUM(D89:D100)</f>
        <v>153371000</v>
      </c>
      <c r="E87" s="51">
        <f>SUM(E89:E100)</f>
        <v>154371000</v>
      </c>
      <c r="F87" s="51">
        <f>E87-D87</f>
        <v>1000000</v>
      </c>
      <c r="G87" s="59"/>
      <c r="I87" s="4"/>
    </row>
    <row r="88" spans="1:9" s="3" customFormat="1" ht="21.5" customHeight="1" x14ac:dyDescent="0.35">
      <c r="A88" s="45" t="s">
        <v>26</v>
      </c>
      <c r="B88" s="50"/>
      <c r="C88" s="56" t="s">
        <v>91</v>
      </c>
      <c r="D88" s="61"/>
      <c r="E88" s="61"/>
      <c r="F88" s="61"/>
      <c r="G88" s="41"/>
      <c r="I88" s="4"/>
    </row>
    <row r="89" spans="1:9" s="3" customFormat="1" ht="37.5" customHeight="1" x14ac:dyDescent="0.3">
      <c r="A89" s="49">
        <v>37348</v>
      </c>
      <c r="B89" s="44"/>
      <c r="C89" s="43" t="s">
        <v>92</v>
      </c>
      <c r="D89" s="47">
        <v>138178400</v>
      </c>
      <c r="E89" s="47">
        <v>138178400</v>
      </c>
      <c r="F89" s="47">
        <f>E89-D89</f>
        <v>0</v>
      </c>
      <c r="G89" s="41" t="s">
        <v>66</v>
      </c>
      <c r="I89" s="4"/>
    </row>
    <row r="90" spans="1:9" s="3" customFormat="1" ht="21.5" customHeight="1" x14ac:dyDescent="0.3">
      <c r="A90" s="18" t="s">
        <v>49</v>
      </c>
      <c r="B90" s="29"/>
      <c r="C90" s="56" t="s">
        <v>14</v>
      </c>
      <c r="D90" s="23"/>
      <c r="E90" s="23"/>
      <c r="F90" s="23"/>
      <c r="G90" s="27"/>
      <c r="I90" s="4"/>
    </row>
    <row r="91" spans="1:9" s="3" customFormat="1" ht="21.5" customHeight="1" x14ac:dyDescent="0.3">
      <c r="A91" s="18"/>
      <c r="B91" s="29"/>
      <c r="C91" s="53" t="s">
        <v>56</v>
      </c>
      <c r="D91" s="54">
        <v>600000</v>
      </c>
      <c r="E91" s="54">
        <v>600000</v>
      </c>
      <c r="F91" s="54">
        <f>E91-D91</f>
        <v>0</v>
      </c>
      <c r="G91" s="27" t="s">
        <v>66</v>
      </c>
      <c r="I91" s="4"/>
    </row>
    <row r="92" spans="1:9" s="3" customFormat="1" ht="21.5" customHeight="1" x14ac:dyDescent="0.3">
      <c r="A92" s="18"/>
      <c r="B92" s="29"/>
      <c r="C92" s="53" t="s">
        <v>76</v>
      </c>
      <c r="D92" s="54">
        <v>350000</v>
      </c>
      <c r="E92" s="54">
        <v>350000</v>
      </c>
      <c r="F92" s="54">
        <f t="shared" ref="F92:F94" si="7">E92-D92</f>
        <v>0</v>
      </c>
      <c r="G92" s="27" t="s">
        <v>66</v>
      </c>
      <c r="I92" s="4"/>
    </row>
    <row r="93" spans="1:9" s="3" customFormat="1" ht="21.5" customHeight="1" x14ac:dyDescent="0.3">
      <c r="A93" s="18"/>
      <c r="B93" s="29"/>
      <c r="C93" s="53" t="s">
        <v>57</v>
      </c>
      <c r="D93" s="54">
        <v>2000000</v>
      </c>
      <c r="E93" s="54">
        <v>2000000</v>
      </c>
      <c r="F93" s="54">
        <f t="shared" si="7"/>
        <v>0</v>
      </c>
      <c r="G93" s="27" t="s">
        <v>66</v>
      </c>
      <c r="I93" s="4"/>
    </row>
    <row r="94" spans="1:9" s="3" customFormat="1" ht="21.5" customHeight="1" x14ac:dyDescent="0.3">
      <c r="A94" s="18"/>
      <c r="B94" s="29"/>
      <c r="C94" s="53" t="s">
        <v>154</v>
      </c>
      <c r="D94" s="54">
        <v>0</v>
      </c>
      <c r="E94" s="54">
        <v>1000000</v>
      </c>
      <c r="F94" s="54">
        <f t="shared" si="7"/>
        <v>1000000</v>
      </c>
      <c r="G94" s="27" t="s">
        <v>66</v>
      </c>
      <c r="I94" s="4"/>
    </row>
    <row r="95" spans="1:9" s="10" customFormat="1" ht="31.5" customHeight="1" x14ac:dyDescent="0.3">
      <c r="A95" s="18" t="s">
        <v>50</v>
      </c>
      <c r="B95" s="29"/>
      <c r="C95" s="64" t="s">
        <v>15</v>
      </c>
      <c r="D95" s="23"/>
      <c r="E95" s="23"/>
      <c r="F95" s="23"/>
      <c r="G95" s="27"/>
      <c r="I95" s="4"/>
    </row>
    <row r="96" spans="1:9" ht="21.5" customHeight="1" x14ac:dyDescent="0.3">
      <c r="A96" s="42"/>
      <c r="B96" s="27"/>
      <c r="C96" s="43" t="s">
        <v>63</v>
      </c>
      <c r="D96" s="32">
        <v>3500000</v>
      </c>
      <c r="E96" s="32">
        <v>3500000</v>
      </c>
      <c r="F96" s="32">
        <f>E96-D96</f>
        <v>0</v>
      </c>
      <c r="G96" s="27" t="s">
        <v>66</v>
      </c>
      <c r="I96" s="4"/>
    </row>
    <row r="97" spans="1:9" s="3" customFormat="1" ht="21.5" customHeight="1" x14ac:dyDescent="0.3">
      <c r="A97" s="45" t="s">
        <v>94</v>
      </c>
      <c r="B97" s="46"/>
      <c r="C97" s="56" t="s">
        <v>67</v>
      </c>
      <c r="D97" s="61"/>
      <c r="E97" s="61"/>
      <c r="F97" s="61"/>
      <c r="G97" s="27"/>
      <c r="I97" s="8"/>
    </row>
    <row r="98" spans="1:9" ht="35" customHeight="1" x14ac:dyDescent="0.3">
      <c r="A98" s="49">
        <v>37352</v>
      </c>
      <c r="B98" s="44"/>
      <c r="C98" s="43" t="s">
        <v>93</v>
      </c>
      <c r="D98" s="47">
        <v>500000</v>
      </c>
      <c r="E98" s="47">
        <v>500000</v>
      </c>
      <c r="F98" s="47">
        <f>E98-D98</f>
        <v>0</v>
      </c>
      <c r="G98" s="27" t="s">
        <v>66</v>
      </c>
      <c r="I98" s="4"/>
    </row>
    <row r="99" spans="1:9" s="3" customFormat="1" ht="21.5" customHeight="1" x14ac:dyDescent="0.3">
      <c r="A99" s="45" t="s">
        <v>97</v>
      </c>
      <c r="B99" s="44"/>
      <c r="C99" s="56" t="s">
        <v>95</v>
      </c>
      <c r="D99" s="61"/>
      <c r="E99" s="61"/>
      <c r="F99" s="61"/>
      <c r="G99" s="27"/>
      <c r="I99" s="4"/>
    </row>
    <row r="100" spans="1:9" ht="31.5" customHeight="1" x14ac:dyDescent="0.35">
      <c r="A100" s="49">
        <v>36988</v>
      </c>
      <c r="B100" s="50"/>
      <c r="C100" s="43" t="s">
        <v>96</v>
      </c>
      <c r="D100" s="47">
        <v>8242600</v>
      </c>
      <c r="E100" s="47">
        <v>8242600</v>
      </c>
      <c r="F100" s="47">
        <f>E100-D100</f>
        <v>0</v>
      </c>
      <c r="G100" s="27" t="s">
        <v>98</v>
      </c>
      <c r="I100" s="4"/>
    </row>
    <row r="101" spans="1:9" s="11" customFormat="1" ht="33" customHeight="1" x14ac:dyDescent="0.3">
      <c r="A101" s="29" t="s">
        <v>166</v>
      </c>
      <c r="B101" s="29"/>
      <c r="C101" s="65" t="s">
        <v>16</v>
      </c>
      <c r="D101" s="40">
        <f>SUM(D103,D105)</f>
        <v>78400000</v>
      </c>
      <c r="E101" s="40">
        <f>SUM(E103:E105)</f>
        <v>69400000</v>
      </c>
      <c r="F101" s="66">
        <f>E101-D101</f>
        <v>-9000000</v>
      </c>
      <c r="G101" s="59"/>
    </row>
    <row r="102" spans="1:9" s="3" customFormat="1" ht="21.5" customHeight="1" x14ac:dyDescent="0.3">
      <c r="A102" s="45" t="s">
        <v>100</v>
      </c>
      <c r="B102" s="60"/>
      <c r="C102" s="56" t="s">
        <v>17</v>
      </c>
      <c r="D102" s="61"/>
      <c r="E102" s="61"/>
      <c r="F102" s="61"/>
      <c r="G102" s="29"/>
    </row>
    <row r="103" spans="1:9" ht="21.5" customHeight="1" x14ac:dyDescent="0.35">
      <c r="A103" s="49">
        <v>37012</v>
      </c>
      <c r="B103" s="50"/>
      <c r="C103" s="43" t="s">
        <v>99</v>
      </c>
      <c r="D103" s="47">
        <v>10000000</v>
      </c>
      <c r="E103" s="47">
        <v>1000000</v>
      </c>
      <c r="F103" s="47">
        <f>E103-D103</f>
        <v>-9000000</v>
      </c>
      <c r="G103" s="27" t="s">
        <v>66</v>
      </c>
    </row>
    <row r="104" spans="1:9" s="3" customFormat="1" ht="21.5" customHeight="1" x14ac:dyDescent="0.3">
      <c r="A104" s="45" t="s">
        <v>102</v>
      </c>
      <c r="B104" s="46"/>
      <c r="C104" s="56" t="s">
        <v>18</v>
      </c>
      <c r="D104" s="61"/>
      <c r="E104" s="61"/>
      <c r="F104" s="61"/>
      <c r="G104" s="29"/>
    </row>
    <row r="105" spans="1:9" ht="21.5" customHeight="1" x14ac:dyDescent="0.35">
      <c r="A105" s="49">
        <v>37014</v>
      </c>
      <c r="B105" s="50"/>
      <c r="C105" s="43" t="s">
        <v>101</v>
      </c>
      <c r="D105" s="47">
        <v>68400000</v>
      </c>
      <c r="E105" s="47">
        <v>68400000</v>
      </c>
      <c r="F105" s="47">
        <f>E105-D105</f>
        <v>0</v>
      </c>
      <c r="G105" s="27" t="s">
        <v>66</v>
      </c>
    </row>
    <row r="106" spans="1:9" s="3" customFormat="1" ht="21.5" customHeight="1" x14ac:dyDescent="0.3">
      <c r="A106" s="29"/>
      <c r="B106" s="29"/>
      <c r="C106" s="67" t="s">
        <v>51</v>
      </c>
      <c r="D106" s="36">
        <f>SUM(D18,D32,D76,D87,D101)</f>
        <v>1121162862</v>
      </c>
      <c r="E106" s="36"/>
      <c r="F106" s="36"/>
      <c r="G106" s="68"/>
    </row>
    <row r="107" spans="1:9" s="3" customFormat="1" ht="21.5" customHeight="1" x14ac:dyDescent="0.3">
      <c r="A107" s="29"/>
      <c r="B107" s="29"/>
      <c r="C107" s="69" t="s">
        <v>52</v>
      </c>
      <c r="D107" s="70">
        <f>D16-D106</f>
        <v>-161756862</v>
      </c>
      <c r="E107" s="70"/>
      <c r="F107" s="70"/>
      <c r="G107" s="71"/>
      <c r="I107" s="8"/>
    </row>
    <row r="108" spans="1:9" ht="21.5" customHeight="1" x14ac:dyDescent="0.3">
      <c r="A108" s="27">
        <v>6</v>
      </c>
      <c r="B108" s="18"/>
      <c r="C108" s="72" t="s">
        <v>19</v>
      </c>
      <c r="D108" s="73"/>
      <c r="E108" s="73"/>
      <c r="F108" s="73"/>
      <c r="G108" s="74"/>
    </row>
    <row r="109" spans="1:9" s="3" customFormat="1" ht="21.5" customHeight="1" x14ac:dyDescent="0.3">
      <c r="A109" s="75" t="s">
        <v>104</v>
      </c>
      <c r="B109" s="18"/>
      <c r="C109" s="76" t="s">
        <v>103</v>
      </c>
      <c r="D109" s="77"/>
      <c r="E109" s="77"/>
      <c r="F109" s="77"/>
      <c r="G109" s="29"/>
    </row>
    <row r="110" spans="1:9" s="3" customFormat="1" ht="21.5" customHeight="1" x14ac:dyDescent="0.3">
      <c r="A110" s="27" t="s">
        <v>115</v>
      </c>
      <c r="B110" s="18"/>
      <c r="C110" s="78" t="s">
        <v>20</v>
      </c>
      <c r="D110" s="79">
        <f>SUM(D111:D115)</f>
        <v>166756862</v>
      </c>
      <c r="E110" s="79">
        <f>D110</f>
        <v>166756862</v>
      </c>
      <c r="F110" s="79"/>
      <c r="G110" s="80"/>
    </row>
    <row r="111" spans="1:9" s="3" customFormat="1" ht="21.5" customHeight="1" x14ac:dyDescent="0.3">
      <c r="A111" s="27" t="s">
        <v>110</v>
      </c>
      <c r="B111" s="18"/>
      <c r="C111" s="78" t="s">
        <v>105</v>
      </c>
      <c r="D111" s="26">
        <v>164906086</v>
      </c>
      <c r="E111" s="26">
        <v>164906086</v>
      </c>
      <c r="F111" s="26"/>
      <c r="G111" s="81"/>
    </row>
    <row r="112" spans="1:9" s="3" customFormat="1" ht="21.5" customHeight="1" x14ac:dyDescent="0.3">
      <c r="A112" s="27" t="s">
        <v>111</v>
      </c>
      <c r="B112" s="18"/>
      <c r="C112" s="78" t="s">
        <v>106</v>
      </c>
      <c r="D112" s="26">
        <v>360500</v>
      </c>
      <c r="E112" s="26">
        <v>360500</v>
      </c>
      <c r="F112" s="26"/>
      <c r="G112" s="81"/>
    </row>
    <row r="113" spans="1:8" s="3" customFormat="1" ht="21.5" customHeight="1" x14ac:dyDescent="0.3">
      <c r="A113" s="27" t="s">
        <v>112</v>
      </c>
      <c r="B113" s="18"/>
      <c r="C113" s="78" t="s">
        <v>107</v>
      </c>
      <c r="D113" s="26">
        <v>104599</v>
      </c>
      <c r="E113" s="26">
        <v>104599</v>
      </c>
      <c r="F113" s="26"/>
      <c r="G113" s="81"/>
    </row>
    <row r="114" spans="1:8" s="3" customFormat="1" ht="21.5" customHeight="1" x14ac:dyDescent="0.3">
      <c r="A114" s="27" t="s">
        <v>113</v>
      </c>
      <c r="B114" s="18"/>
      <c r="C114" s="78" t="s">
        <v>109</v>
      </c>
      <c r="D114" s="26">
        <v>820000</v>
      </c>
      <c r="E114" s="26">
        <v>820000</v>
      </c>
      <c r="F114" s="26"/>
      <c r="G114" s="81"/>
    </row>
    <row r="115" spans="1:8" s="3" customFormat="1" ht="21.5" customHeight="1" x14ac:dyDescent="0.3">
      <c r="A115" s="27" t="s">
        <v>114</v>
      </c>
      <c r="B115" s="18"/>
      <c r="C115" s="78" t="s">
        <v>108</v>
      </c>
      <c r="D115" s="26">
        <v>565677</v>
      </c>
      <c r="E115" s="26">
        <v>565677</v>
      </c>
      <c r="F115" s="26"/>
      <c r="G115" s="81"/>
    </row>
    <row r="116" spans="1:8" s="3" customFormat="1" ht="21.5" customHeight="1" x14ac:dyDescent="0.3">
      <c r="A116" s="29">
        <v>6.2</v>
      </c>
      <c r="B116" s="18"/>
      <c r="C116" s="76" t="s">
        <v>116</v>
      </c>
      <c r="D116" s="79">
        <f>D117</f>
        <v>5000000</v>
      </c>
      <c r="E116" s="79">
        <f>D116</f>
        <v>5000000</v>
      </c>
      <c r="F116" s="79"/>
      <c r="G116" s="80"/>
    </row>
    <row r="117" spans="1:8" ht="21.5" customHeight="1" x14ac:dyDescent="0.3">
      <c r="A117" s="27">
        <v>6.2</v>
      </c>
      <c r="B117" s="30"/>
      <c r="C117" s="78" t="s">
        <v>117</v>
      </c>
      <c r="D117" s="26">
        <v>5000000</v>
      </c>
      <c r="E117" s="26">
        <v>5000000</v>
      </c>
      <c r="F117" s="26"/>
      <c r="G117" s="81"/>
    </row>
    <row r="118" spans="1:8" s="3" customFormat="1" ht="21.5" customHeight="1" x14ac:dyDescent="0.3">
      <c r="A118" s="29"/>
      <c r="B118" s="29"/>
      <c r="C118" s="25" t="s">
        <v>53</v>
      </c>
      <c r="D118" s="26">
        <f>D110-D116</f>
        <v>161756862</v>
      </c>
      <c r="E118" s="26">
        <f>D118</f>
        <v>161756862</v>
      </c>
      <c r="F118" s="26"/>
      <c r="G118" s="81"/>
    </row>
    <row r="119" spans="1:8" s="3" customFormat="1" ht="33.75" customHeight="1" x14ac:dyDescent="0.3">
      <c r="A119" s="93"/>
      <c r="B119" s="93"/>
      <c r="C119" s="82" t="s">
        <v>54</v>
      </c>
      <c r="D119" s="83">
        <f>D107+D118</f>
        <v>0</v>
      </c>
      <c r="E119" s="83"/>
      <c r="F119" s="83"/>
      <c r="G119" s="84"/>
    </row>
    <row r="120" spans="1:8" ht="15" customHeight="1" x14ac:dyDescent="0.3">
      <c r="A120" s="85"/>
      <c r="B120" s="86"/>
      <c r="C120" s="87"/>
      <c r="D120" s="94" t="s">
        <v>167</v>
      </c>
      <c r="E120" s="94"/>
      <c r="F120" s="94"/>
      <c r="G120" s="94"/>
      <c r="H120" s="13"/>
    </row>
    <row r="121" spans="1:8" ht="15.75" customHeight="1" x14ac:dyDescent="0.3">
      <c r="A121" s="85"/>
      <c r="B121" s="85"/>
      <c r="C121" s="88"/>
      <c r="D121" s="95" t="s">
        <v>59</v>
      </c>
      <c r="E121" s="95"/>
      <c r="F121" s="95"/>
      <c r="G121" s="95"/>
      <c r="H121" s="17"/>
    </row>
    <row r="122" spans="1:8" ht="15.75" customHeight="1" x14ac:dyDescent="0.3">
      <c r="A122" s="85"/>
      <c r="B122" s="85"/>
      <c r="C122" s="88"/>
      <c r="D122" s="89"/>
      <c r="E122" s="89"/>
      <c r="F122" s="89"/>
      <c r="G122" s="89"/>
      <c r="H122" s="17"/>
    </row>
    <row r="123" spans="1:8" x14ac:dyDescent="0.3">
      <c r="A123" s="90"/>
      <c r="B123" s="90"/>
      <c r="C123" s="91"/>
      <c r="D123" s="92"/>
      <c r="E123" s="92"/>
      <c r="F123" s="92"/>
      <c r="G123" s="90"/>
    </row>
    <row r="124" spans="1:8" x14ac:dyDescent="0.3">
      <c r="A124" s="90"/>
      <c r="B124" s="90"/>
      <c r="C124" s="91"/>
      <c r="D124" s="92"/>
      <c r="E124" s="92"/>
      <c r="F124" s="92"/>
      <c r="G124" s="90"/>
    </row>
    <row r="125" spans="1:8" x14ac:dyDescent="0.3">
      <c r="A125" s="90"/>
      <c r="B125" s="90"/>
      <c r="C125" s="91"/>
      <c r="D125" s="96" t="s">
        <v>21</v>
      </c>
      <c r="E125" s="96"/>
      <c r="F125" s="96"/>
      <c r="G125" s="96"/>
    </row>
  </sheetData>
  <mergeCells count="10">
    <mergeCell ref="A119:B119"/>
    <mergeCell ref="D120:G120"/>
    <mergeCell ref="D121:G121"/>
    <mergeCell ref="D125:G125"/>
    <mergeCell ref="A1:H1"/>
    <mergeCell ref="A2:B3"/>
    <mergeCell ref="C2:C3"/>
    <mergeCell ref="G2:G3"/>
    <mergeCell ref="D2:E2"/>
    <mergeCell ref="F2:F3"/>
  </mergeCells>
  <phoneticPr fontId="3" type="noConversion"/>
  <pageMargins left="1.4960629921259843" right="0.19685039370078741" top="0.35433070866141736" bottom="0.35433070866141736" header="0.31496062992125984" footer="0.31496062992125984"/>
  <pageSetup paperSize="9" scale="68" orientation="portrait" r:id="rId1"/>
  <rowBreaks count="2" manualBreakCount="2">
    <brk id="49" max="6" man="1"/>
    <brk id="100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creator>hp</dc:creator>
  <cp:lastModifiedBy>IIISI</cp:lastModifiedBy>
  <cp:lastPrinted>2023-09-26T23:19:58Z</cp:lastPrinted>
  <dcterms:created xsi:type="dcterms:W3CDTF">2022-09-23T02:10:12Z</dcterms:created>
  <dcterms:modified xsi:type="dcterms:W3CDTF">2023-09-26T23:25:21Z</dcterms:modified>
</cp:coreProperties>
</file>